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ra.avci\Downloads\"/>
    </mc:Choice>
  </mc:AlternateContent>
  <bookViews>
    <workbookView xWindow="0" yWindow="0" windowWidth="10755" windowHeight="4380" tabRatio="759"/>
  </bookViews>
  <sheets>
    <sheet name="DR.ÖZETİ+GRAFİK" sheetId="6" r:id="rId1"/>
    <sheet name=" ÖĞÜN GRAFİK" sheetId="7" r:id="rId2"/>
    <sheet name=" GENEL GRAFİK" sheetId="9" r:id="rId3"/>
    <sheet name="KALEM" sheetId="11" r:id="rId4"/>
    <sheet name="POMPA" sheetId="13" r:id="rId5"/>
    <sheet name="BAZAL TABLOSU" sheetId="16" r:id="rId6"/>
    <sheet name="HBA1C" sheetId="17" r:id="rId7"/>
    <sheet name="KARBONHİDRAT SAYIMI" sheetId="12" r:id="rId8"/>
  </sheets>
  <externalReferences>
    <externalReference r:id="rId9"/>
  </externalReferences>
  <definedNames>
    <definedName name="_xlnm._FilterDatabase" localSheetId="7" hidden="1">'KARBONHİDRAT SAYIMI'!$A$1:$A$421</definedName>
    <definedName name="_xlnm.Print_Area" localSheetId="3">KALEM!$A$1:$L$53,KALEM!$A$55:$L$108</definedName>
    <definedName name="_xlnm.Print_Area" localSheetId="4">POMPA!$A$1:$N$53,POMPA!$A$55:$N$107,POMPA!$A$109:$N$161,POMPA!$A$163:$N$215</definedName>
  </definedNames>
  <calcPr calcId="152511"/>
</workbook>
</file>

<file path=xl/calcChain.xml><?xml version="1.0" encoding="utf-8"?>
<calcChain xmlns="http://schemas.openxmlformats.org/spreadsheetml/2006/main">
  <c r="D359" i="9" l="1"/>
  <c r="E359" i="9" s="1"/>
  <c r="E431" i="13"/>
  <c r="E404" i="13"/>
  <c r="J385" i="13"/>
  <c r="E377" i="13"/>
  <c r="E350" i="13"/>
  <c r="E323" i="13"/>
  <c r="C11" i="17"/>
  <c r="D318" i="9" l="1"/>
  <c r="E318" i="9"/>
  <c r="D311" i="9" l="1"/>
  <c r="E311" i="9" s="1"/>
  <c r="E269" i="13"/>
  <c r="D308" i="9"/>
  <c r="E308" i="9" s="1"/>
  <c r="E23" i="16" l="1"/>
  <c r="F22" i="16"/>
  <c r="F21" i="16"/>
  <c r="F20" i="16"/>
  <c r="F19" i="16"/>
  <c r="F18" i="16"/>
  <c r="D299" i="9"/>
  <c r="E299" i="9" s="1"/>
  <c r="N458" i="13"/>
  <c r="E458" i="13"/>
  <c r="C458" i="13"/>
  <c r="K457" i="13"/>
  <c r="L457" i="13" s="1"/>
  <c r="K456" i="13"/>
  <c r="L456" i="13" s="1"/>
  <c r="K455" i="13"/>
  <c r="L455" i="13" s="1"/>
  <c r="K454" i="13"/>
  <c r="K453" i="13"/>
  <c r="L453" i="13" s="1"/>
  <c r="K449" i="13"/>
  <c r="L449" i="13" s="1"/>
  <c r="K448" i="13"/>
  <c r="L448" i="13" s="1"/>
  <c r="K444" i="13"/>
  <c r="L444" i="13" s="1"/>
  <c r="K443" i="13"/>
  <c r="L443" i="13" s="1"/>
  <c r="K439" i="13"/>
  <c r="N431" i="13"/>
  <c r="C431" i="13"/>
  <c r="K430" i="13"/>
  <c r="L430" i="13" s="1"/>
  <c r="K429" i="13"/>
  <c r="L429" i="13" s="1"/>
  <c r="K428" i="13"/>
  <c r="L428" i="13" s="1"/>
  <c r="K427" i="13"/>
  <c r="K426" i="13"/>
  <c r="L426" i="13" s="1"/>
  <c r="K422" i="13"/>
  <c r="L422" i="13" s="1"/>
  <c r="K421" i="13"/>
  <c r="L421" i="13" s="1"/>
  <c r="K417" i="13"/>
  <c r="L417" i="13" s="1"/>
  <c r="K416" i="13"/>
  <c r="L416" i="13" s="1"/>
  <c r="K412" i="13"/>
  <c r="N404" i="13"/>
  <c r="C404" i="13"/>
  <c r="K403" i="13"/>
  <c r="L403" i="13" s="1"/>
  <c r="K402" i="13"/>
  <c r="L402" i="13" s="1"/>
  <c r="K401" i="13"/>
  <c r="L401" i="13" s="1"/>
  <c r="K400" i="13"/>
  <c r="K399" i="13"/>
  <c r="L399" i="13" s="1"/>
  <c r="K395" i="13"/>
  <c r="L395" i="13" s="1"/>
  <c r="K394" i="13"/>
  <c r="L394" i="13" s="1"/>
  <c r="K390" i="13"/>
  <c r="L390" i="13" s="1"/>
  <c r="K389" i="13"/>
  <c r="K385" i="13"/>
  <c r="L385" i="13" s="1"/>
  <c r="N377" i="13"/>
  <c r="C377" i="13"/>
  <c r="K376" i="13"/>
  <c r="L376" i="13" s="1"/>
  <c r="K375" i="13"/>
  <c r="L375" i="13" s="1"/>
  <c r="K374" i="13"/>
  <c r="L374" i="13" s="1"/>
  <c r="K373" i="13"/>
  <c r="K372" i="13"/>
  <c r="L372" i="13" s="1"/>
  <c r="K368" i="13"/>
  <c r="L368" i="13" s="1"/>
  <c r="K367" i="13"/>
  <c r="K363" i="13"/>
  <c r="L363" i="13" s="1"/>
  <c r="K362" i="13"/>
  <c r="L362" i="13" s="1"/>
  <c r="K358" i="13"/>
  <c r="L358" i="13" s="1"/>
  <c r="N350" i="13"/>
  <c r="C350" i="13"/>
  <c r="K349" i="13"/>
  <c r="L349" i="13" s="1"/>
  <c r="K348" i="13"/>
  <c r="L348" i="13" s="1"/>
  <c r="L347" i="13"/>
  <c r="K347" i="13"/>
  <c r="K346" i="13"/>
  <c r="K345" i="13"/>
  <c r="L345" i="13" s="1"/>
  <c r="K341" i="13"/>
  <c r="L341" i="13" s="1"/>
  <c r="K340" i="13"/>
  <c r="L340" i="13" s="1"/>
  <c r="K336" i="13"/>
  <c r="L336" i="13" s="1"/>
  <c r="K335" i="13"/>
  <c r="L335" i="13" s="1"/>
  <c r="K331" i="13"/>
  <c r="N323" i="13"/>
  <c r="C323" i="13"/>
  <c r="K322" i="13"/>
  <c r="L322" i="13" s="1"/>
  <c r="K321" i="13"/>
  <c r="L321" i="13" s="1"/>
  <c r="K320" i="13"/>
  <c r="L320" i="13" s="1"/>
  <c r="K319" i="13"/>
  <c r="K318" i="13"/>
  <c r="L318" i="13" s="1"/>
  <c r="K314" i="13"/>
  <c r="L314" i="13" s="1"/>
  <c r="K313" i="13"/>
  <c r="L313" i="13" s="1"/>
  <c r="K309" i="13"/>
  <c r="L309" i="13" s="1"/>
  <c r="K308" i="13"/>
  <c r="L308" i="13" s="1"/>
  <c r="K304" i="13"/>
  <c r="L304" i="13" s="1"/>
  <c r="N296" i="13"/>
  <c r="E296" i="13"/>
  <c r="C296" i="13"/>
  <c r="K295" i="13"/>
  <c r="L295" i="13" s="1"/>
  <c r="K294" i="13"/>
  <c r="L294" i="13" s="1"/>
  <c r="K293" i="13"/>
  <c r="L293" i="13" s="1"/>
  <c r="K292" i="13"/>
  <c r="L292" i="13" s="1"/>
  <c r="K291" i="13"/>
  <c r="L291" i="13" s="1"/>
  <c r="K287" i="13"/>
  <c r="L287" i="13" s="1"/>
  <c r="K286" i="13"/>
  <c r="L286" i="13" s="1"/>
  <c r="K282" i="13"/>
  <c r="L282" i="13" s="1"/>
  <c r="K281" i="13"/>
  <c r="L281" i="13" s="1"/>
  <c r="K277" i="13"/>
  <c r="L277" i="13" s="1"/>
  <c r="N269" i="13"/>
  <c r="C269" i="13"/>
  <c r="K268" i="13"/>
  <c r="L268" i="13" s="1"/>
  <c r="K267" i="13"/>
  <c r="L267" i="13" s="1"/>
  <c r="L266" i="13"/>
  <c r="K266" i="13"/>
  <c r="K265" i="13"/>
  <c r="K264" i="13"/>
  <c r="L264" i="13" s="1"/>
  <c r="K260" i="13"/>
  <c r="L260" i="13" s="1"/>
  <c r="K259" i="13"/>
  <c r="L259" i="13" s="1"/>
  <c r="K255" i="13"/>
  <c r="L255" i="13" s="1"/>
  <c r="K254" i="13"/>
  <c r="L254" i="13" s="1"/>
  <c r="K250" i="13"/>
  <c r="L250" i="13" s="1"/>
  <c r="N242" i="13"/>
  <c r="E242" i="13"/>
  <c r="C242" i="13"/>
  <c r="K241" i="13"/>
  <c r="L241" i="13" s="1"/>
  <c r="K240" i="13"/>
  <c r="L240" i="13" s="1"/>
  <c r="K239" i="13"/>
  <c r="L239" i="13" s="1"/>
  <c r="K238" i="13"/>
  <c r="K237" i="13"/>
  <c r="L237" i="13" s="1"/>
  <c r="K233" i="13"/>
  <c r="L233" i="13" s="1"/>
  <c r="K232" i="13"/>
  <c r="L232" i="13" s="1"/>
  <c r="K228" i="13"/>
  <c r="L228" i="13" s="1"/>
  <c r="K227" i="13"/>
  <c r="L227" i="13" s="1"/>
  <c r="K223" i="13"/>
  <c r="E215" i="13"/>
  <c r="K458" i="13" l="1"/>
  <c r="K431" i="13"/>
  <c r="K404" i="13"/>
  <c r="K377" i="13"/>
  <c r="K350" i="13"/>
  <c r="K323" i="13"/>
  <c r="K296" i="13"/>
  <c r="F23" i="16"/>
  <c r="L439" i="13"/>
  <c r="L458" i="13" s="1"/>
  <c r="L412" i="13"/>
  <c r="L431" i="13" s="1"/>
  <c r="L389" i="13"/>
  <c r="L404" i="13" s="1"/>
  <c r="L367" i="13"/>
  <c r="L377" i="13" s="1"/>
  <c r="L331" i="13"/>
  <c r="L350" i="13" s="1"/>
  <c r="L323" i="13"/>
  <c r="L296" i="13"/>
  <c r="K269" i="13"/>
  <c r="L269" i="13"/>
  <c r="K242" i="13"/>
  <c r="L223" i="13"/>
  <c r="L242" i="13" s="1"/>
  <c r="D277" i="9"/>
  <c r="E277" i="9" s="1"/>
  <c r="D249" i="9" l="1"/>
  <c r="E249" i="9" s="1"/>
  <c r="D199" i="9"/>
  <c r="E199" i="9" s="1"/>
  <c r="E161" i="13"/>
  <c r="N215" i="13" l="1"/>
  <c r="N188" i="13"/>
  <c r="N161" i="13"/>
  <c r="E134" i="13"/>
  <c r="E7" i="16" l="1"/>
  <c r="F6" i="16"/>
  <c r="F5" i="16"/>
  <c r="F4" i="16"/>
  <c r="F3" i="16"/>
  <c r="F11" i="16"/>
  <c r="F12" i="16"/>
  <c r="F13" i="16"/>
  <c r="F14" i="16"/>
  <c r="F10" i="16"/>
  <c r="E15" i="16"/>
  <c r="E107" i="13"/>
  <c r="F7" i="16" l="1"/>
  <c r="F15" i="16"/>
  <c r="C215" i="13"/>
  <c r="K214" i="13"/>
  <c r="L214" i="13" s="1"/>
  <c r="K213" i="13"/>
  <c r="L213" i="13" s="1"/>
  <c r="K212" i="13"/>
  <c r="L212" i="13" s="1"/>
  <c r="K211" i="13"/>
  <c r="L211" i="13" s="1"/>
  <c r="K210" i="13"/>
  <c r="L210" i="13" s="1"/>
  <c r="K206" i="13"/>
  <c r="L206" i="13" s="1"/>
  <c r="K205" i="13"/>
  <c r="L205" i="13" s="1"/>
  <c r="K201" i="13"/>
  <c r="L201" i="13" s="1"/>
  <c r="K200" i="13"/>
  <c r="L200" i="13" s="1"/>
  <c r="K196" i="13"/>
  <c r="L196" i="13" s="1"/>
  <c r="E188" i="13"/>
  <c r="C188" i="13"/>
  <c r="K187" i="13"/>
  <c r="L187" i="13" s="1"/>
  <c r="K186" i="13"/>
  <c r="L186" i="13" s="1"/>
  <c r="K185" i="13"/>
  <c r="L185" i="13" s="1"/>
  <c r="K184" i="13"/>
  <c r="L184" i="13" s="1"/>
  <c r="K183" i="13"/>
  <c r="L183" i="13" s="1"/>
  <c r="K179" i="13"/>
  <c r="L179" i="13" s="1"/>
  <c r="K178" i="13"/>
  <c r="L178" i="13" s="1"/>
  <c r="K174" i="13"/>
  <c r="L174" i="13" s="1"/>
  <c r="K173" i="13"/>
  <c r="L173" i="13" s="1"/>
  <c r="K169" i="13"/>
  <c r="L169" i="13" s="1"/>
  <c r="C161" i="13"/>
  <c r="K160" i="13"/>
  <c r="L160" i="13" s="1"/>
  <c r="K159" i="13"/>
  <c r="L159" i="13" s="1"/>
  <c r="K158" i="13"/>
  <c r="L158" i="13" s="1"/>
  <c r="K157" i="13"/>
  <c r="L157" i="13" s="1"/>
  <c r="K156" i="13"/>
  <c r="L156" i="13" s="1"/>
  <c r="K152" i="13"/>
  <c r="L152" i="13" s="1"/>
  <c r="K151" i="13"/>
  <c r="L151" i="13" s="1"/>
  <c r="K147" i="13"/>
  <c r="L147" i="13" s="1"/>
  <c r="K146" i="13"/>
  <c r="L146" i="13" s="1"/>
  <c r="K142" i="13"/>
  <c r="L142" i="13" s="1"/>
  <c r="E80" i="13"/>
  <c r="L215" i="13" l="1"/>
  <c r="K215" i="13"/>
  <c r="L188" i="13"/>
  <c r="K188" i="13"/>
  <c r="L161" i="13"/>
  <c r="K161" i="13"/>
  <c r="L66" i="13"/>
  <c r="L52" i="13"/>
  <c r="L49" i="13"/>
  <c r="L50" i="13"/>
  <c r="N134" i="13"/>
  <c r="C134" i="13"/>
  <c r="K133" i="13"/>
  <c r="L133" i="13" s="1"/>
  <c r="K132" i="13"/>
  <c r="L132" i="13" s="1"/>
  <c r="K131" i="13"/>
  <c r="L131" i="13" s="1"/>
  <c r="K130" i="13"/>
  <c r="L130" i="13" s="1"/>
  <c r="K129" i="13"/>
  <c r="L129" i="13" s="1"/>
  <c r="K125" i="13"/>
  <c r="L125" i="13" s="1"/>
  <c r="K124" i="13"/>
  <c r="L124" i="13" s="1"/>
  <c r="K120" i="13"/>
  <c r="L120" i="13" s="1"/>
  <c r="K119" i="13"/>
  <c r="L119" i="13" s="1"/>
  <c r="K115" i="13"/>
  <c r="N107" i="13"/>
  <c r="C107" i="13"/>
  <c r="K106" i="13"/>
  <c r="L106" i="13" s="1"/>
  <c r="K105" i="13"/>
  <c r="L105" i="13" s="1"/>
  <c r="K104" i="13"/>
  <c r="L104" i="13" s="1"/>
  <c r="K103" i="13"/>
  <c r="L103" i="13" s="1"/>
  <c r="K102" i="13"/>
  <c r="L102" i="13" s="1"/>
  <c r="K98" i="13"/>
  <c r="L98" i="13" s="1"/>
  <c r="K97" i="13"/>
  <c r="L97" i="13" s="1"/>
  <c r="K93" i="13"/>
  <c r="L93" i="13" s="1"/>
  <c r="K92" i="13"/>
  <c r="L92" i="13" s="1"/>
  <c r="K88" i="13"/>
  <c r="L88" i="13" s="1"/>
  <c r="N80" i="13"/>
  <c r="C80" i="13"/>
  <c r="K79" i="13"/>
  <c r="L79" i="13" s="1"/>
  <c r="K78" i="13"/>
  <c r="L78" i="13" s="1"/>
  <c r="K77" i="13"/>
  <c r="L77" i="13" s="1"/>
  <c r="K76" i="13"/>
  <c r="L76" i="13" s="1"/>
  <c r="K75" i="13"/>
  <c r="L75" i="13" s="1"/>
  <c r="K71" i="13"/>
  <c r="L71" i="13" s="1"/>
  <c r="K70" i="13"/>
  <c r="L70" i="13" s="1"/>
  <c r="K66" i="13"/>
  <c r="K65" i="13"/>
  <c r="L65" i="13" s="1"/>
  <c r="K61" i="13"/>
  <c r="L61" i="13" s="1"/>
  <c r="N53" i="13"/>
  <c r="E53" i="13"/>
  <c r="C53" i="13"/>
  <c r="K52" i="13"/>
  <c r="K51" i="13"/>
  <c r="L51" i="13" s="1"/>
  <c r="K50" i="13"/>
  <c r="K49" i="13"/>
  <c r="K48" i="13"/>
  <c r="L48" i="13" s="1"/>
  <c r="K44" i="13"/>
  <c r="L44" i="13" s="1"/>
  <c r="K43" i="13"/>
  <c r="L43" i="13" s="1"/>
  <c r="K39" i="13"/>
  <c r="L39" i="13" s="1"/>
  <c r="K38" i="13"/>
  <c r="L38" i="13" s="1"/>
  <c r="K34" i="13"/>
  <c r="L34" i="13" s="1"/>
  <c r="E26" i="13"/>
  <c r="C26" i="13"/>
  <c r="E108" i="11"/>
  <c r="K106" i="11"/>
  <c r="L106" i="11" s="1"/>
  <c r="K134" i="13" l="1"/>
  <c r="L115" i="13"/>
  <c r="L134" i="13" s="1"/>
  <c r="K107" i="13"/>
  <c r="L107" i="13"/>
  <c r="L80" i="13"/>
  <c r="K80" i="13"/>
  <c r="L53" i="13"/>
  <c r="K53" i="13"/>
  <c r="E80" i="11"/>
  <c r="C108" i="11" l="1"/>
  <c r="L107" i="11"/>
  <c r="K107" i="11"/>
  <c r="K105" i="11"/>
  <c r="L105" i="11" s="1"/>
  <c r="K104" i="11"/>
  <c r="L104" i="11" s="1"/>
  <c r="K103" i="11"/>
  <c r="L103" i="11" s="1"/>
  <c r="K102" i="11"/>
  <c r="L102" i="11" s="1"/>
  <c r="K98" i="11"/>
  <c r="L98" i="11" s="1"/>
  <c r="K97" i="11"/>
  <c r="L97" i="11" s="1"/>
  <c r="K93" i="11"/>
  <c r="L93" i="11" s="1"/>
  <c r="K92" i="11"/>
  <c r="L92" i="11" s="1"/>
  <c r="K88" i="11"/>
  <c r="K79" i="11"/>
  <c r="L79" i="11" s="1"/>
  <c r="K78" i="11"/>
  <c r="L78" i="11" s="1"/>
  <c r="K77" i="11"/>
  <c r="L77" i="11" s="1"/>
  <c r="K76" i="11"/>
  <c r="L76" i="11" s="1"/>
  <c r="K75" i="11"/>
  <c r="L75" i="11" s="1"/>
  <c r="K71" i="11"/>
  <c r="L71" i="11" s="1"/>
  <c r="K70" i="11"/>
  <c r="L70" i="11" s="1"/>
  <c r="K66" i="11"/>
  <c r="L66" i="11" s="1"/>
  <c r="K65" i="11"/>
  <c r="L65" i="11" s="1"/>
  <c r="K61" i="11"/>
  <c r="E26" i="11"/>
  <c r="C26" i="11"/>
  <c r="C53" i="11"/>
  <c r="E53" i="11"/>
  <c r="K108" i="11" l="1"/>
  <c r="K80" i="11"/>
  <c r="L88" i="11"/>
  <c r="L108" i="11" s="1"/>
  <c r="L61" i="11"/>
  <c r="L80" i="11" s="1"/>
  <c r="K11" i="13" l="1"/>
  <c r="L11" i="13" s="1"/>
  <c r="N26" i="13"/>
  <c r="K43" i="11"/>
  <c r="L43" i="11" s="1"/>
  <c r="K52" i="11"/>
  <c r="L52" i="11" s="1"/>
  <c r="K51" i="11"/>
  <c r="L51" i="11" s="1"/>
  <c r="K50" i="11"/>
  <c r="L50" i="11" s="1"/>
  <c r="K49" i="11"/>
  <c r="L49" i="11" s="1"/>
  <c r="K48" i="11"/>
  <c r="L48" i="11" s="1"/>
  <c r="K44" i="11"/>
  <c r="L44" i="11" s="1"/>
  <c r="K39" i="11"/>
  <c r="L39" i="11" s="1"/>
  <c r="K38" i="11"/>
  <c r="L38" i="11" s="1"/>
  <c r="K34" i="11"/>
  <c r="L34" i="11" s="1"/>
  <c r="K25" i="13"/>
  <c r="L25" i="13" s="1"/>
  <c r="K24" i="13"/>
  <c r="L24" i="13" s="1"/>
  <c r="K23" i="13"/>
  <c r="L23" i="13" s="1"/>
  <c r="K22" i="13"/>
  <c r="L22" i="13" s="1"/>
  <c r="K21" i="13"/>
  <c r="L21" i="13" s="1"/>
  <c r="K17" i="13"/>
  <c r="L17" i="13" s="1"/>
  <c r="K16" i="13"/>
  <c r="L16" i="13" s="1"/>
  <c r="K12" i="13"/>
  <c r="K7" i="13"/>
  <c r="L7" i="13" s="1"/>
  <c r="K26" i="13" l="1"/>
  <c r="L53" i="11"/>
  <c r="K53" i="11"/>
  <c r="L12" i="13"/>
  <c r="L26" i="13" s="1"/>
  <c r="K23" i="11"/>
  <c r="L23" i="11" s="1"/>
  <c r="K24" i="11"/>
  <c r="L24" i="11" s="1"/>
  <c r="K25" i="11"/>
  <c r="L25" i="11" s="1"/>
  <c r="K22" i="11"/>
  <c r="L22" i="11" s="1"/>
  <c r="K21" i="11"/>
  <c r="L21" i="11" s="1"/>
  <c r="K16" i="11"/>
  <c r="L16" i="11" s="1"/>
  <c r="K17" i="11"/>
  <c r="L17" i="11" s="1"/>
  <c r="K12" i="11"/>
  <c r="L12" i="11" s="1"/>
  <c r="K7" i="11"/>
  <c r="L7" i="11" l="1"/>
  <c r="L26" i="11" s="1"/>
  <c r="K26" i="11"/>
</calcChain>
</file>

<file path=xl/sharedStrings.xml><?xml version="1.0" encoding="utf-8"?>
<sst xmlns="http://schemas.openxmlformats.org/spreadsheetml/2006/main" count="3198" uniqueCount="969">
  <si>
    <t>AÇLIK</t>
  </si>
  <si>
    <t>TOKLUK</t>
  </si>
  <si>
    <t>SAAT</t>
  </si>
  <si>
    <t>DOZ</t>
  </si>
  <si>
    <t>LEVEMİR</t>
  </si>
  <si>
    <t xml:space="preserve">İNSÜLİN </t>
  </si>
  <si>
    <t>EXTRA</t>
  </si>
  <si>
    <t>03.00</t>
  </si>
  <si>
    <t>SABAH</t>
  </si>
  <si>
    <t>ÖĞLE</t>
  </si>
  <si>
    <t>AKŞAM</t>
  </si>
  <si>
    <t>GECE</t>
  </si>
  <si>
    <t>AÇ</t>
  </si>
  <si>
    <t>TOK</t>
  </si>
  <si>
    <t>22.30</t>
  </si>
  <si>
    <t>11.40</t>
  </si>
  <si>
    <t>12.50</t>
  </si>
  <si>
    <t>20.27</t>
  </si>
  <si>
    <t>16.35</t>
  </si>
  <si>
    <t>20.20</t>
  </si>
  <si>
    <t>mg/dl</t>
  </si>
  <si>
    <t>18.38</t>
  </si>
  <si>
    <t>07.13</t>
  </si>
  <si>
    <t>09.55</t>
  </si>
  <si>
    <t>07.05</t>
  </si>
  <si>
    <t>NOT</t>
  </si>
  <si>
    <t>90</t>
  </si>
  <si>
    <t>18.48</t>
  </si>
  <si>
    <t>20.55</t>
  </si>
  <si>
    <t>11.10.2016</t>
  </si>
  <si>
    <t>21.30</t>
  </si>
  <si>
    <t>22.57</t>
  </si>
  <si>
    <t>22.32</t>
  </si>
  <si>
    <t>YEMEK</t>
  </si>
  <si>
    <t>KARBONHİDRAT</t>
  </si>
  <si>
    <t>3 MÜCVER</t>
  </si>
  <si>
    <t>SULU ET YEMEĞİ (100 GR)+1 PARÇA PATATES</t>
  </si>
  <si>
    <t>40 GR YUFKA</t>
  </si>
  <si>
    <t>ICEBERG+KUZU KULAĞI</t>
  </si>
  <si>
    <t>12.20</t>
  </si>
  <si>
    <t>53 GR YUFKA</t>
  </si>
  <si>
    <t>2 DİLİM PEYNİR</t>
  </si>
  <si>
    <t>DOMATES</t>
  </si>
  <si>
    <t>200 ML YAĞSIZ SÜT</t>
  </si>
  <si>
    <t>1 BARDAK LİMONLU YEŞİL ÇAY</t>
  </si>
  <si>
    <t>NOVORAPID</t>
  </si>
  <si>
    <t>ŞEKER</t>
  </si>
  <si>
    <t>ÇORBALAR</t>
  </si>
  <si>
    <t>PORSİYON 
MİKTARI</t>
  </si>
  <si>
    <t>PORSİYON 
PRATİK ÖLÇÜSÜ</t>
  </si>
  <si>
    <t>PORSİYON 
KARBONHİDRAT GR</t>
  </si>
  <si>
    <t>MERCİMEK ÇORBASI (YEŞİL)</t>
  </si>
  <si>
    <t>200 CC</t>
  </si>
  <si>
    <t>1 ORTA BOY KASE</t>
  </si>
  <si>
    <t>MERCİMEK ÇORBASI (KIRMIZI)</t>
  </si>
  <si>
    <t>EZOGELİN ÇORBASI</t>
  </si>
  <si>
    <t>MANTAR ÇORBASI (KREMALI)</t>
  </si>
  <si>
    <t>YAYLA ÇORBASI</t>
  </si>
  <si>
    <t>TOGA ÇORBASI (YOĞURTLU BUĞDAYLI)</t>
  </si>
  <si>
    <t>SEBZE ÇORBASI</t>
  </si>
  <si>
    <t>TEL ŞEHRİYE ÇORBASI</t>
  </si>
  <si>
    <t>TARHANA ÇORBASI</t>
  </si>
  <si>
    <t>DOMATES ÇORBASI</t>
  </si>
  <si>
    <t xml:space="preserve">TAVUK SUYU ÇORBASI (ŞEHRİYELİ) </t>
  </si>
  <si>
    <t>DÜĞÜN ÇORBASI</t>
  </si>
  <si>
    <t>İŞKEMBE ÇORBASI</t>
  </si>
  <si>
    <t>ERİŞTELİ MERCİMEK ÇORBASI</t>
  </si>
  <si>
    <t>PİRİNÇ ÇORBASI</t>
  </si>
  <si>
    <t>ARPA ŞEHRİYE ÇORBASI</t>
  </si>
  <si>
    <t>UN ÇORBASI</t>
  </si>
  <si>
    <t>HAZIR ÇORBALAR</t>
  </si>
  <si>
    <t>250 CC</t>
  </si>
  <si>
    <t>1 BÜYÜK BOY KASE</t>
  </si>
  <si>
    <t>MERCİMEK ÇORBASI</t>
  </si>
  <si>
    <t>ŞEHRİYELİ TAVUK ÇORBASI</t>
  </si>
  <si>
    <t>KREMALI MANTAR ÇORBASI</t>
  </si>
  <si>
    <t>PİLAV-MAKARNA-DOLMA</t>
  </si>
  <si>
    <t>PİRİNÇ PİLAVI</t>
  </si>
  <si>
    <t>175 GR</t>
  </si>
  <si>
    <t>6 YEMEK KAŞIĞI</t>
  </si>
  <si>
    <t>ŞEHRİYELİ PİRİNÇ PİLAVI</t>
  </si>
  <si>
    <t>MAKRUBE (ETLİ-SEBZELİ PİLAV)</t>
  </si>
  <si>
    <t>100 GR</t>
  </si>
  <si>
    <t>BULGUR PİLAVI</t>
  </si>
  <si>
    <t>İÇ PİLAV</t>
  </si>
  <si>
    <t>180 GR</t>
  </si>
  <si>
    <t>SOSLU MAKARNA</t>
  </si>
  <si>
    <t>200 GR</t>
  </si>
  <si>
    <t>SEBZELİ MAKARNA</t>
  </si>
  <si>
    <t>SADE MAKARNA</t>
  </si>
  <si>
    <t>PEYNİRLİ MAKARNA</t>
  </si>
  <si>
    <t>FIRIN MAKARNA</t>
  </si>
  <si>
    <t>250 GR</t>
  </si>
  <si>
    <t>SPAGETTİ BOLONEZ</t>
  </si>
  <si>
    <t>ŞEHRİYELİ GÜVEÇ</t>
  </si>
  <si>
    <t>KEŞKEK</t>
  </si>
  <si>
    <t>KISIR</t>
  </si>
  <si>
    <r>
      <t xml:space="preserve">7-8 YEMEK KAŞIĞI 
</t>
    </r>
    <r>
      <rPr>
        <sz val="8"/>
        <color theme="1"/>
        <rFont val="Calibri"/>
        <family val="2"/>
        <charset val="162"/>
        <scheme val="minor"/>
      </rPr>
      <t>(ORTA BOY ÇORBA KASESİ)</t>
    </r>
  </si>
  <si>
    <t>KAYSERİ MANTISI (YOĞRTLU-SOSLU)</t>
  </si>
  <si>
    <t>ORTA BOY ÇORBA KASESİ+
1 ÇAY BARDAĞI YOĞURTLU</t>
  </si>
  <si>
    <t>MERCİMEK KÖFTESİ</t>
  </si>
  <si>
    <t>6 ADET (ORTA BOY)</t>
  </si>
  <si>
    <t>ZEYTİNYAĞLI LAHANA SARMA</t>
  </si>
  <si>
    <t>3 ADET (ORTA BOY)</t>
  </si>
  <si>
    <t>ZEYTİNYAĞLI YAPRAK SARMA</t>
  </si>
  <si>
    <t>ZEYTİNYAĞLI BİBER DOLMA</t>
  </si>
  <si>
    <t>265 GR</t>
  </si>
  <si>
    <t>2 ADET (ORTA BOY)</t>
  </si>
  <si>
    <t>ETLİ BİBER DOLMA</t>
  </si>
  <si>
    <t>220 GR</t>
  </si>
  <si>
    <t>ETLİ KABAK DOLMA</t>
  </si>
  <si>
    <r>
      <t xml:space="preserve">1 ADET (ORTA BOY)
</t>
    </r>
    <r>
      <rPr>
        <sz val="8"/>
        <color theme="1"/>
        <rFont val="Calibri"/>
        <family val="2"/>
        <charset val="162"/>
        <scheme val="minor"/>
      </rPr>
      <t>YOĞURTLU</t>
    </r>
  </si>
  <si>
    <t>ETLİ YAPRAK SARMA</t>
  </si>
  <si>
    <t>150 GR</t>
  </si>
  <si>
    <t>14.38</t>
  </si>
  <si>
    <t>TOPLAM</t>
  </si>
  <si>
    <t>7 KÜÇÜK ÇİLEK+5 ÇİĞ FINDIK+LİMONLU YEŞİL ÇAY</t>
  </si>
  <si>
    <t>HAMUR İŞLERİ</t>
  </si>
  <si>
    <t>MAYALI POĞAÇA (PEYNİRLİ)</t>
  </si>
  <si>
    <t>KEK EV YAPIMI</t>
  </si>
  <si>
    <t>POĞAÇA EV YAPIMI</t>
  </si>
  <si>
    <t>MAYALI POĞAÇA (PATATESLİ)</t>
  </si>
  <si>
    <t>PASKALYA ÇÖREĞİ</t>
  </si>
  <si>
    <t>SANDVİÇ EKMEĞİ</t>
  </si>
  <si>
    <t>BAZLAMA</t>
  </si>
  <si>
    <t>KARADENİZ PİDESİ (KIYMALI VEYA PEYNİRLİ)</t>
  </si>
  <si>
    <t>KARADENİZ PİDESİ (YUMURTALI)</t>
  </si>
  <si>
    <t>KANDİL SİMİDİ</t>
  </si>
  <si>
    <t>PATATESLİ RULO BÖREK</t>
  </si>
  <si>
    <t>PAÇANGA BÖREĞİ</t>
  </si>
  <si>
    <t>KIYMALI TEPSİ BÖREK</t>
  </si>
  <si>
    <t>ISPANAKLI BÖREK (150 GR)</t>
  </si>
  <si>
    <t>SARIYER BÖREĞİ</t>
  </si>
  <si>
    <t>TALAŞ BÖREĞİ</t>
  </si>
  <si>
    <t>ÇİĞ BÖREK</t>
  </si>
  <si>
    <t>PUF BÖREĞİ</t>
  </si>
  <si>
    <t>MİLFÖY BÖREĞİ</t>
  </si>
  <si>
    <t>MERCİMEKLİ BÖREK</t>
  </si>
  <si>
    <t>PEYNİRLİ BÖREK</t>
  </si>
  <si>
    <t>SU BÖREĞİ</t>
  </si>
  <si>
    <t>PİZZA (KARIŞIK)</t>
  </si>
  <si>
    <t>PİŞİ</t>
  </si>
  <si>
    <t>KREP</t>
  </si>
  <si>
    <t>KARAKÖY AÇMA</t>
  </si>
  <si>
    <t>SİMİT (PEKMEZLİ)</t>
  </si>
  <si>
    <t>SİMİT (PEKMEZSİZ)</t>
  </si>
  <si>
    <t>1 DİLİM</t>
  </si>
  <si>
    <t>90 GR</t>
  </si>
  <si>
    <t>75 GR</t>
  </si>
  <si>
    <t>1 ADET</t>
  </si>
  <si>
    <t>100 GR HAMUR+
100 GR İÇ</t>
  </si>
  <si>
    <t>100 GR HAMUR+
2 YUMURTA</t>
  </si>
  <si>
    <t>PİŞMİŞ AĞIRLIK</t>
  </si>
  <si>
    <t>İÇİNE PEYNİR VEYA 
ET GİRECEK ŞEKİLDE 
(SEBZELİ) HESAPLANMIŞTIR</t>
  </si>
  <si>
    <t>İÇİNE YUMURTA GİRECEK
ŞEKİLDE HESAPLANMIŞTIR</t>
  </si>
  <si>
    <t>25 GR</t>
  </si>
  <si>
    <t>45 GR</t>
  </si>
  <si>
    <r>
      <t xml:space="preserve">1 ADET 
</t>
    </r>
    <r>
      <rPr>
        <sz val="8"/>
        <color theme="1"/>
        <rFont val="Calibri"/>
        <family val="2"/>
        <charset val="162"/>
        <scheme val="minor"/>
      </rPr>
      <t xml:space="preserve">(ÇEYREK YUFKADAN, YARIM KÜÇÜK PATATESLİ) </t>
    </r>
  </si>
  <si>
    <r>
      <t xml:space="preserve">1 ADET  
</t>
    </r>
    <r>
      <rPr>
        <sz val="8"/>
        <color theme="1"/>
        <rFont val="Calibri"/>
        <family val="2"/>
        <charset val="162"/>
        <scheme val="minor"/>
      </rPr>
      <t>(ÇEYREK YUFKADAN)</t>
    </r>
  </si>
  <si>
    <t>60 GR</t>
  </si>
  <si>
    <t>55 GR</t>
  </si>
  <si>
    <t>50 GR</t>
  </si>
  <si>
    <r>
      <t xml:space="preserve">1 ADET 
</t>
    </r>
    <r>
      <rPr>
        <sz val="8"/>
        <color theme="1"/>
        <rFont val="Calibri"/>
        <family val="2"/>
        <charset val="162"/>
        <scheme val="minor"/>
      </rPr>
      <t>(PEYNİRLİ VEYA KIYMALI)</t>
    </r>
  </si>
  <si>
    <r>
      <t xml:space="preserve">1 DİLİM
</t>
    </r>
    <r>
      <rPr>
        <sz val="8"/>
        <color theme="1"/>
        <rFont val="Calibri"/>
        <family val="2"/>
        <charset val="162"/>
        <scheme val="minor"/>
      </rPr>
      <t>(1 ORTA BOYUN 1/3'Ü KADAR)</t>
    </r>
  </si>
  <si>
    <t>PİDE VE KEBAPLAR</t>
  </si>
  <si>
    <t>LAHMACUN</t>
  </si>
  <si>
    <t>KIYMALI PİDE</t>
  </si>
  <si>
    <t>PEYNİRLİ PİDE</t>
  </si>
  <si>
    <t>KAŞARLI PİDE</t>
  </si>
  <si>
    <t>LAVAŞ</t>
  </si>
  <si>
    <t>İSKENDER</t>
  </si>
  <si>
    <t>ACILI ADANA</t>
  </si>
  <si>
    <t>URFA ADANA</t>
  </si>
  <si>
    <t>BEYTİ ADANA</t>
  </si>
  <si>
    <t>ÇİĞ KÖFTE</t>
  </si>
  <si>
    <t>İÇLİ KÖFTE</t>
  </si>
  <si>
    <t>1 PORSİYON</t>
  </si>
  <si>
    <t>85-90 GR</t>
  </si>
  <si>
    <r>
      <t xml:space="preserve">1 ADET 
</t>
    </r>
    <r>
      <rPr>
        <sz val="8"/>
        <color theme="1"/>
        <rFont val="Calibri"/>
        <family val="2"/>
        <charset val="162"/>
        <scheme val="minor"/>
      </rPr>
      <t>(25 CM ÇAPINDA 60 GR HAMUR)</t>
    </r>
  </si>
  <si>
    <r>
      <t xml:space="preserve">1 ADET
</t>
    </r>
    <r>
      <rPr>
        <sz val="8"/>
        <color theme="1"/>
        <rFont val="Calibri"/>
        <family val="2"/>
        <charset val="162"/>
        <scheme val="minor"/>
      </rPr>
      <t>(100 GR HAMUR)</t>
    </r>
  </si>
  <si>
    <t>75 GR PİDE+100 GR YOĞURT+100 GR ET+
4 YEMEK KAŞIĞI PİLAV+
1/2 DOMATES</t>
  </si>
  <si>
    <t>LAVAŞ VE GARNİTÜR DAHİL 
(BİBER+DOMATES+SOĞAN)</t>
  </si>
  <si>
    <t>ETLİ YEMEKLER</t>
  </si>
  <si>
    <t>6 YEMEK KAŞIĞI ISPANAK (BULGURLU)</t>
  </si>
  <si>
    <t>4.5 YEMEK KAŞIĞI SADE MAKARNA</t>
  </si>
  <si>
    <t>1 KASE YOĞURT</t>
  </si>
  <si>
    <t>21.33</t>
  </si>
  <si>
    <t>1/2 ARMUT+100 ML YAĞSIZ SÜT</t>
  </si>
  <si>
    <t>50 GR YUFKA</t>
  </si>
  <si>
    <t>DOMATES+BİBER</t>
  </si>
  <si>
    <t>07.14</t>
  </si>
  <si>
    <t>09.38</t>
  </si>
  <si>
    <t>HEDEFLENEN  KARBONHİDRAT DEĞERİ</t>
  </si>
  <si>
    <t>KAHVALTI</t>
  </si>
  <si>
    <t>45-50 GR</t>
  </si>
  <si>
    <t>60-65 GR</t>
  </si>
  <si>
    <t>55-60 GR</t>
  </si>
  <si>
    <t>ARA ÖĞÜN</t>
  </si>
  <si>
    <t>0 GR</t>
  </si>
  <si>
    <t>20 GR</t>
  </si>
  <si>
    <t>ÖĞÜN ÖNCESİ (AÇLIK) HEDEFLENEN KAN ŞEKERİ DEĞERİ</t>
  </si>
  <si>
    <t>ÖĞÜN SONRASI (TOKLUK) HEDEFLENEN KAN ŞEKERİ DEĞERİ</t>
  </si>
  <si>
    <t>80-100 MG/DL</t>
  </si>
  <si>
    <t>100-140 MG/DL</t>
  </si>
  <si>
    <t>KARBONHİDRAT İNSÜLİN KULLANIM ORANI</t>
  </si>
  <si>
    <t>8 GR/1 ÜNİTE</t>
  </si>
  <si>
    <t>BAZALLAR</t>
  </si>
  <si>
    <t>GÜNLÜK HEDEFLENEN TOPLAM KARBONHİDRAT VE BOLUS İNSÜLİN ORANI</t>
  </si>
  <si>
    <t>160-195 GR/20-24,4 ÜNİTE</t>
  </si>
  <si>
    <t>AÇLIK- TOKLUK</t>
  </si>
  <si>
    <t>12.10.2016</t>
  </si>
  <si>
    <t>GÜNLÜK BESİN TÜKETİMİ-KAN ŞEKERİ DEĞERLERİ VE İNSÜLİN KULLANIM TABLOSU</t>
  </si>
  <si>
    <t>HEDEFLENEN GÜNLÜK TOPLAM KARBONHİDRAT VE BOLUS İNSÜLİN MİKTARI</t>
  </si>
  <si>
    <t>160-195 GR / 20-24,4 ÜNİTE</t>
  </si>
  <si>
    <t>HEDEFLENEN  KARBONHİDRAT DEĞERLERİ</t>
  </si>
  <si>
    <t>MANTARLI-PATATESLİ ET SOTE (5 YEMEK KAŞIĞI)</t>
  </si>
  <si>
    <t>30 GR YUFKA</t>
  </si>
  <si>
    <t>ICEBERG</t>
  </si>
  <si>
    <t>80-110 MG/DL</t>
  </si>
  <si>
    <t>13.10.2016</t>
  </si>
  <si>
    <t>14.10.2016</t>
  </si>
  <si>
    <t>15.10.2016</t>
  </si>
  <si>
    <t>01.35</t>
  </si>
  <si>
    <t>KH/8 GR</t>
  </si>
  <si>
    <t>14.53</t>
  </si>
  <si>
    <t>6 BADEM+1 BARDAK LİMONLU YEŞİL ÇAY</t>
  </si>
  <si>
    <t>16.10.2016</t>
  </si>
  <si>
    <t>17.10.2016</t>
  </si>
  <si>
    <t>YAZ TÜRLÜSÜ</t>
  </si>
  <si>
    <t>KIŞ TÜRLÜSÜ</t>
  </si>
  <si>
    <t>HÜNKAR BEĞENDİ</t>
  </si>
  <si>
    <t>HAŞLAMA ET</t>
  </si>
  <si>
    <t>ROSTO ET (PATATES PÜRELİ)</t>
  </si>
  <si>
    <t>ROSTO ET (PATATES KIZARTMALI)</t>
  </si>
  <si>
    <t>ÇOBAN KAVURMA</t>
  </si>
  <si>
    <t>PATLICAN KEBABI</t>
  </si>
  <si>
    <t>TAS KEBABI</t>
  </si>
  <si>
    <t>BAHÇEVAN KEBABI</t>
  </si>
  <si>
    <t>İSLİM KEBABI</t>
  </si>
  <si>
    <t>TANDIR KEBABI</t>
  </si>
  <si>
    <t>FIRINDA ROSTO</t>
  </si>
  <si>
    <t>KUZU ŞİŞ-ÇÖP ŞİŞ</t>
  </si>
  <si>
    <t>ARNAVUT CİĞERİ</t>
  </si>
  <si>
    <t>CİĞER TAVA</t>
  </si>
  <si>
    <t>TERBİYELİ KÖFTE</t>
  </si>
  <si>
    <t>ÇİFTLİK KÖFTE</t>
  </si>
  <si>
    <t>IZGARA KÖFTE</t>
  </si>
  <si>
    <t>HASAN PAŞA KÖFTE</t>
  </si>
  <si>
    <t>KADINBUDU KÖFTE</t>
  </si>
  <si>
    <t>İZMİR KÖFTE</t>
  </si>
  <si>
    <t>FIRIN TAVUK</t>
  </si>
  <si>
    <t>ŞİNİTZEL</t>
  </si>
  <si>
    <t>BALIKLAR</t>
  </si>
  <si>
    <t>MÜCVER</t>
  </si>
  <si>
    <t>KABAK GRATEN</t>
  </si>
  <si>
    <t>ŞAKŞUKA</t>
  </si>
  <si>
    <t>SEBZE YEMEKLERİ</t>
  </si>
  <si>
    <t>125 GR</t>
  </si>
  <si>
    <t>160 GR</t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</si>
  <si>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(YARIM KÜÇÜK PATATES+
2 PARÇA HAVUÇ+
BİR KÜÇÜK SOĞAN)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</si>
  <si>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(100 GR ET+
100 GR BEĞENDİ)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</si>
  <si>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(SADE)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</si>
  <si>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(PATATES+DOMATES+
SOĞANLI)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</si>
  <si>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(HAVUÇ VE SOĞANLI)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</si>
  <si>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(PATATES PÜRELİ)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</si>
  <si>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(UNLANIP KIZARMIŞ)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</si>
  <si>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(UNLANMAMIŞ)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</si>
  <si>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(KÖFTENİN İÇİNE EKMEK
GİRMİŞTİR)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</si>
  <si>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(KÖFTENİN İÇİNE EKMEK
GİRMEMİŞTİR)</t>
    </r>
  </si>
  <si>
    <r>
      <t xml:space="preserve">1 ADET
</t>
    </r>
    <r>
      <rPr>
        <sz val="8"/>
        <color theme="1"/>
        <rFont val="Calibri"/>
        <family val="2"/>
        <charset val="162"/>
        <scheme val="minor"/>
      </rPr>
      <t>(SADE)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</si>
  <si>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(YARIM KÜÇÜK PATATES VE SEBZELİ)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</si>
  <si>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(SOSLU VE SEBZELİ)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</si>
  <si>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(BİR BÜYÜK PARÇA VE GALETA UNUNA BATIRILIP KIZARMIŞ)</t>
    </r>
  </si>
  <si>
    <r>
      <t xml:space="preserve">1 ADET
</t>
    </r>
    <r>
      <rPr>
        <sz val="8"/>
        <color theme="1"/>
        <rFont val="Calibri"/>
        <family val="2"/>
        <charset val="162"/>
        <scheme val="minor"/>
      </rPr>
      <t>(PATATES PÜRELİ
100 GR KÖFTE+100 GR PÜRE)</t>
    </r>
  </si>
  <si>
    <t>#</t>
  </si>
  <si>
    <t>MANTAR SOTE</t>
  </si>
  <si>
    <t>KURU BİBER KAVURMASI</t>
  </si>
  <si>
    <t>YOĞURT+DOMATES+5 ZEYTİN+1 PARÇA PEYNİR</t>
  </si>
  <si>
    <t>BAZLAMA (30 GR)</t>
  </si>
  <si>
    <t>18.24</t>
  </si>
  <si>
    <t>20.49</t>
  </si>
  <si>
    <t>3 CEVİZ+100 ML YAĞSIZ SÜT</t>
  </si>
  <si>
    <t>22.11</t>
  </si>
  <si>
    <t>1 GÜN KURUSU KAYISI (12 GR)</t>
  </si>
  <si>
    <t>02.19</t>
  </si>
  <si>
    <t>150 ML VİŞNE SUYU</t>
  </si>
  <si>
    <t>TOPLAM BOLUS</t>
  </si>
  <si>
    <t>ORTALAMA</t>
  </si>
  <si>
    <t>50 GR BAZLAMA</t>
  </si>
  <si>
    <t>1 BARDAK LİMONLU YEŞİL ÇAY+11 FINDIK</t>
  </si>
  <si>
    <t>İMAM BAYILDI</t>
  </si>
  <si>
    <t>KARNIYARIK</t>
  </si>
  <si>
    <t>ZEYTİNYAĞLI KEREVİZ</t>
  </si>
  <si>
    <t>ZEYTİNYAĞLI BAMYA</t>
  </si>
  <si>
    <t>ZEYTİNYAĞLI YAZ TÜRLÜSÜ</t>
  </si>
  <si>
    <t>ZEYTİNYAĞLI ISPANAK</t>
  </si>
  <si>
    <t>ZEYTİNYAĞLI PIRASA</t>
  </si>
  <si>
    <t>ZEYTİNYAĞLI TAZE VEYA KONSERVE BEZELYE</t>
  </si>
  <si>
    <t>ZEYTİNYAĞLI TAZE FASULYE</t>
  </si>
  <si>
    <t>ZEYTİNYAĞLI KURU FASULYE</t>
  </si>
  <si>
    <t>ZEYTİNYAĞLI BARBUNYA</t>
  </si>
  <si>
    <t>KIYMALI PATATES</t>
  </si>
  <si>
    <t>PATATES PÜRESİ</t>
  </si>
  <si>
    <t>NOHUT</t>
  </si>
  <si>
    <t>ZEYTİNYAĞLI TAZE BAKLA</t>
  </si>
  <si>
    <t>ZEYTİNYAĞLI KARNIBAHAR</t>
  </si>
  <si>
    <t>KIYMALI BEZELYE</t>
  </si>
  <si>
    <t>KIYMALI SEMİZOTU</t>
  </si>
  <si>
    <t>110 GR</t>
  </si>
  <si>
    <t>115 GR</t>
  </si>
  <si>
    <t>2 ADET</t>
  </si>
  <si>
    <t>4 YEMEK KAŞIĞI</t>
  </si>
  <si>
    <r>
      <t xml:space="preserve">2 YEMEK KAŞIGI
</t>
    </r>
    <r>
      <rPr>
        <sz val="8"/>
        <color theme="1"/>
        <rFont val="Calibri"/>
        <family val="2"/>
        <charset val="162"/>
        <scheme val="minor"/>
      </rPr>
      <t>(YAKLAŞIK YARIM SU BARDAĞI)</t>
    </r>
  </si>
  <si>
    <t>SALATALAR</t>
  </si>
  <si>
    <t>TARATOR</t>
  </si>
  <si>
    <t>HUMUS</t>
  </si>
  <si>
    <t>TAZE BÖRÜLCE</t>
  </si>
  <si>
    <t>KIRMIZI LAHANA SALATASI</t>
  </si>
  <si>
    <t>HAVUÇ SALATASI</t>
  </si>
  <si>
    <t>KURU FASULYE PİYAZ</t>
  </si>
  <si>
    <t>KEREVİZ SALATASI</t>
  </si>
  <si>
    <t>HAYDARİ</t>
  </si>
  <si>
    <t>TAZE MEVSİM SALATALARI</t>
  </si>
  <si>
    <t>TURŞULAR</t>
  </si>
  <si>
    <t>DOMATES SALATASI</t>
  </si>
  <si>
    <t>KARIŞIK SALATA</t>
  </si>
  <si>
    <t>RUS SALATASI</t>
  </si>
  <si>
    <t>130 GR</t>
  </si>
  <si>
    <t>1 TOP</t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</si>
  <si>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(YOĞURTLU)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</si>
  <si>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(2 YEMEK KAŞIĞI DOLUSU)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</si>
  <si>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(ÇİĞ SEBZEDEN YAPILMIŞ)</t>
    </r>
  </si>
  <si>
    <r>
      <t xml:space="preserve">1 PORSİYON
</t>
    </r>
    <r>
      <rPr>
        <sz val="8"/>
        <color theme="1"/>
        <rFont val="Calibri"/>
        <family val="2"/>
        <charset val="162"/>
        <scheme val="minor"/>
      </rPr>
      <t>(YENİLEN MİKTAR SEBZE YEMEĞİ GİBİ DEĞERLENDİRİLİR)</t>
    </r>
  </si>
  <si>
    <t>MEYVELER</t>
  </si>
  <si>
    <t>ELMA</t>
  </si>
  <si>
    <t>KAYISI</t>
  </si>
  <si>
    <t>MUZ</t>
  </si>
  <si>
    <t>TAZE İNCİR</t>
  </si>
  <si>
    <t>KİRAZ</t>
  </si>
  <si>
    <t>VİŞNE</t>
  </si>
  <si>
    <t>GREYFURT</t>
  </si>
  <si>
    <t>AVAKADO</t>
  </si>
  <si>
    <t>PORTAKAL</t>
  </si>
  <si>
    <t>LİMON</t>
  </si>
  <si>
    <t>MANDALİNA</t>
  </si>
  <si>
    <t>ÜZÜM</t>
  </si>
  <si>
    <t>YENİ DÜNYA</t>
  </si>
  <si>
    <t>ERİK</t>
  </si>
  <si>
    <t>ÇİLEK</t>
  </si>
  <si>
    <t>ŞEFTALİ</t>
  </si>
  <si>
    <t>ARMUT</t>
  </si>
  <si>
    <t>AYVA</t>
  </si>
  <si>
    <t>NAR</t>
  </si>
  <si>
    <t>KAVUN</t>
  </si>
  <si>
    <t>KARPUZ</t>
  </si>
  <si>
    <t>KİVİ</t>
  </si>
  <si>
    <t>DUT</t>
  </si>
  <si>
    <t>KURU İNCİR</t>
  </si>
  <si>
    <t>KURU KAYISI</t>
  </si>
  <si>
    <t>KURU ERİK</t>
  </si>
  <si>
    <t>KURU ÜZÜM</t>
  </si>
  <si>
    <t>HURMA (KURU)</t>
  </si>
  <si>
    <t>PORTAKAL SUYU</t>
  </si>
  <si>
    <t>GREYFURT SUYU</t>
  </si>
  <si>
    <t>ELMA SUYU</t>
  </si>
  <si>
    <t>ÜZÜM SUYU</t>
  </si>
  <si>
    <t>VİŞNE SUYU</t>
  </si>
  <si>
    <t>BÖĞÜRTLEN</t>
  </si>
  <si>
    <t>ANANAS</t>
  </si>
  <si>
    <t>YER ELMASI</t>
  </si>
  <si>
    <t>MANGO</t>
  </si>
  <si>
    <t>PESTİL</t>
  </si>
  <si>
    <t>KESTANE (KAVRULMUŞ)</t>
  </si>
  <si>
    <t>KESTANE (HAŞLANMIŞ)</t>
  </si>
  <si>
    <t>MISIR (PATLAMIŞ)</t>
  </si>
  <si>
    <t>MISIR (HAŞLANMIŞ)</t>
  </si>
  <si>
    <t>80 GR</t>
  </si>
  <si>
    <t>1 KÜÇÜK BOY</t>
  </si>
  <si>
    <t>4 ADET ORTA BOY</t>
  </si>
  <si>
    <t xml:space="preserve">1 ORTA BOY </t>
  </si>
  <si>
    <t>14 ADET</t>
  </si>
  <si>
    <t>18 ADET</t>
  </si>
  <si>
    <t>YARIM</t>
  </si>
  <si>
    <t>1 ORTA BOY</t>
  </si>
  <si>
    <t>2 ORTA BOY</t>
  </si>
  <si>
    <t>3 ORTA BOY</t>
  </si>
  <si>
    <t>2 KÜÇÜK BOY</t>
  </si>
  <si>
    <t>15 İRİ TANE</t>
  </si>
  <si>
    <t>6 ADET</t>
  </si>
  <si>
    <t>4 ADET</t>
  </si>
  <si>
    <t>12 KÜÇÜK ADET</t>
  </si>
  <si>
    <t>1 BÜYÜK BOY</t>
  </si>
  <si>
    <t>1/4 BÜYÜK BOY</t>
  </si>
  <si>
    <t>1/2 ORTA BOY</t>
  </si>
  <si>
    <t>1/8 ORTA BOY</t>
  </si>
  <si>
    <t>1,5 ADET</t>
  </si>
  <si>
    <t>15 ADET</t>
  </si>
  <si>
    <t>5 ADET</t>
  </si>
  <si>
    <t>1 YEMEK KAŞIĞI 
DOLUSU</t>
  </si>
  <si>
    <t>1,5 ÇAY BARDAĞI</t>
  </si>
  <si>
    <t>1 ÇAY BARDAĞI</t>
  </si>
  <si>
    <t>KOMPOSTOLAR</t>
  </si>
  <si>
    <t>TAZE KAYISI</t>
  </si>
  <si>
    <t>300 GR</t>
  </si>
  <si>
    <t>1 ORTA BÜYÜK KASE</t>
  </si>
  <si>
    <t>2 ORTA BÜYÜK KASE</t>
  </si>
  <si>
    <t>3 ORTA BÜYÜK KASE</t>
  </si>
  <si>
    <t>4 ORTA BÜYÜK KASE</t>
  </si>
  <si>
    <t>5 ORTA BÜYÜK KASE</t>
  </si>
  <si>
    <t>6 ORTA BÜYÜK KASE</t>
  </si>
  <si>
    <t>MEYVELER-KOMPOSTOLAR</t>
  </si>
  <si>
    <t>PASTALAR</t>
  </si>
  <si>
    <t>TUZLU KURU PASTA</t>
  </si>
  <si>
    <t>TATLI KURU PASTA</t>
  </si>
  <si>
    <t>KEK</t>
  </si>
  <si>
    <t>KURU PASTA (ÜSTÜ ÇİKOLATALI)</t>
  </si>
  <si>
    <t>KURU PASTA (ÜSTÜ ÇİKOLATASIZ)</t>
  </si>
  <si>
    <t>KURU PASTA (İÇİ BOŞ)</t>
  </si>
  <si>
    <t>KURU PASTA (TEK KAPAK)</t>
  </si>
  <si>
    <t>UN KURABİYESİ</t>
  </si>
  <si>
    <t>EKLER</t>
  </si>
  <si>
    <t>PETİBÖR</t>
  </si>
  <si>
    <t>BEZE</t>
  </si>
  <si>
    <t>PİŞMANİYE</t>
  </si>
  <si>
    <t>YAŞ PASTA (MEYVELİ)</t>
  </si>
  <si>
    <t>YAŞ PASTA (ÇİKOLATALI)</t>
  </si>
  <si>
    <t>YAŞ PASTA (MEYVELİ-JÖLELİ)</t>
  </si>
  <si>
    <t>AÇIK DONDURMA (SADE)</t>
  </si>
  <si>
    <t>AÇIK DONDURMA (MEYVELİ)</t>
  </si>
  <si>
    <t>AÇIK DONDURMA (ÇİKOLATALI)</t>
  </si>
  <si>
    <t>KREMŞANTİ (ÇİKOLATALI)</t>
  </si>
  <si>
    <t>ELMALI KURABİYE</t>
  </si>
  <si>
    <t>17 GR</t>
  </si>
  <si>
    <t>30 GR</t>
  </si>
  <si>
    <t>10 GR</t>
  </si>
  <si>
    <t>120-130 GR</t>
  </si>
  <si>
    <t>30-35 GR</t>
  </si>
  <si>
    <t>6 GR</t>
  </si>
  <si>
    <t>SU İLE YAPILMIŞ</t>
  </si>
  <si>
    <r>
      <t xml:space="preserve">1 ADET 
</t>
    </r>
    <r>
      <rPr>
        <sz val="8"/>
        <color theme="1"/>
        <rFont val="Calibri"/>
        <family val="2"/>
        <charset val="162"/>
        <scheme val="minor"/>
      </rPr>
      <t>(ARASINDA ÇİKOLATA VEYA MARMELAT SÜRÜLÜP YAPIŞTIRILMAMIŞ</t>
    </r>
    <r>
      <rPr>
        <sz val="11"/>
        <color theme="1"/>
        <rFont val="Calibri"/>
        <family val="2"/>
        <scheme val="minor"/>
      </rPr>
      <t>)</t>
    </r>
  </si>
  <si>
    <r>
      <t xml:space="preserve">1 ADET 
</t>
    </r>
    <r>
      <rPr>
        <sz val="8"/>
        <color theme="1"/>
        <rFont val="Calibri"/>
        <family val="2"/>
        <charset val="162"/>
        <scheme val="minor"/>
      </rPr>
      <t>(ARASINDA ÇİKOLATA VEYA MARMELAT SÜRÜLÜP YAPIŞTIRILMIŞ)</t>
    </r>
  </si>
  <si>
    <r>
      <t xml:space="preserve">1 ADET </t>
    </r>
    <r>
      <rPr>
        <sz val="8"/>
        <color theme="1"/>
        <rFont val="Calibri"/>
        <family val="2"/>
        <charset val="162"/>
        <scheme val="minor"/>
      </rPr>
      <t xml:space="preserve">
(ARASINDA ÇİKOLATA VEYA MARMELAT SÜRÜLÜP YAPIŞTIRILMIŞ)</t>
    </r>
  </si>
  <si>
    <t>1 ADET BÜYÜK BOY</t>
  </si>
  <si>
    <t>1 ADET KÜÇÜK BOY</t>
  </si>
  <si>
    <r>
      <t xml:space="preserve">1 ADET ORTA BOY
</t>
    </r>
    <r>
      <rPr>
        <sz val="8"/>
        <color theme="1"/>
        <rFont val="Calibri"/>
        <family val="2"/>
        <charset val="162"/>
        <scheme val="minor"/>
      </rPr>
      <t>(YAKLAŞIK 12 CM)</t>
    </r>
  </si>
  <si>
    <t>1 ADET ORTA BOY</t>
  </si>
  <si>
    <t>SÜT İLE YAPILMIŞ</t>
  </si>
  <si>
    <t>TATLILAR</t>
  </si>
  <si>
    <t>TULUMBA TATLISI</t>
  </si>
  <si>
    <t>KALBUR BASTI</t>
  </si>
  <si>
    <t>ŞEKERPARE</t>
  </si>
  <si>
    <t>KEMALPAŞA</t>
  </si>
  <si>
    <t>REVANİ</t>
  </si>
  <si>
    <t>KABAK TATLISI</t>
  </si>
  <si>
    <t>TAHİN HELVA</t>
  </si>
  <si>
    <t>SÜTLAÇ</t>
  </si>
  <si>
    <t>AŞURE</t>
  </si>
  <si>
    <t>GÜLLAÇ</t>
  </si>
  <si>
    <t>BAKLAVA</t>
  </si>
  <si>
    <t>KADAYIF</t>
  </si>
  <si>
    <t>SUPANGLE</t>
  </si>
  <si>
    <t>EKMEK TATLISI</t>
  </si>
  <si>
    <t>HANIMGÖBEĞİ</t>
  </si>
  <si>
    <t>HURMA TATLISI</t>
  </si>
  <si>
    <t>İRMİK HELVASI</t>
  </si>
  <si>
    <t>MUHALLEBİ</t>
  </si>
  <si>
    <t>LOKUM</t>
  </si>
  <si>
    <t>AKİDE ŞEKERİ</t>
  </si>
  <si>
    <t>HÖŞMERİM</t>
  </si>
  <si>
    <t>KESTANE ŞEKERİ</t>
  </si>
  <si>
    <t>KARYOKA (ÇİKOLATA KAPLI KESTANE ŞEKERİ)</t>
  </si>
  <si>
    <t>KAZANDİBİ</t>
  </si>
  <si>
    <t>BADEM EZMESİ</t>
  </si>
  <si>
    <t>KAKAOLU PUDİNG</t>
  </si>
  <si>
    <t>35 GR</t>
  </si>
  <si>
    <t>1 KASE</t>
  </si>
  <si>
    <t>REÇEL-BAL-PEKMEZ</t>
  </si>
  <si>
    <t>KAĞIT HELVA</t>
  </si>
  <si>
    <t>LIGHT YOĞURT 125 GR</t>
  </si>
  <si>
    <t>12.38</t>
  </si>
  <si>
    <t>İNCİR REÇELİ</t>
  </si>
  <si>
    <t>ÇİLEK REÇELİ</t>
  </si>
  <si>
    <t>VİŞNE REÇELİ</t>
  </si>
  <si>
    <t>AYVA REÇELİ</t>
  </si>
  <si>
    <t>GÜL REÇELİ</t>
  </si>
  <si>
    <t>KAYISI REÇELİ</t>
  </si>
  <si>
    <t>PEKMEZ (ÜZÜM)</t>
  </si>
  <si>
    <t>PEKMEZ (DUT)</t>
  </si>
  <si>
    <t>BAL SÜZME</t>
  </si>
  <si>
    <t>TAHİN (SADE)</t>
  </si>
  <si>
    <t>KAHVALTILIK-SÜT-YOĞURT</t>
  </si>
  <si>
    <t>ÇOKOKREM</t>
  </si>
  <si>
    <t>OMLET</t>
  </si>
  <si>
    <t>ÇILBIR</t>
  </si>
  <si>
    <t>MENEMEN</t>
  </si>
  <si>
    <t>PEYNİRLER</t>
  </si>
  <si>
    <t>YUMURTA</t>
  </si>
  <si>
    <t>SUCUK-SALAM-SOSİS</t>
  </si>
  <si>
    <t>SÜT VE YOĞURT (SADE)</t>
  </si>
  <si>
    <t>DEĞER 3 VE DAHA 
AZ YUMURTA İÇİN 
GEÇERLİDİR</t>
  </si>
  <si>
    <t>1 YUMURTA VE 
YAKLAŞIK YARIM ÇAY
BARDAĞI YOĞURTTAN
YAPILMIŞ</t>
  </si>
  <si>
    <t>4 YEMEK KAŞIĞI SEBZE 
İÇERECEK ŞEKİLDE</t>
  </si>
  <si>
    <t>DEĞER 3 DİLİM VEYA 
100 GR'DAN DAHA AZ PEYNİR İÇİN GEÇERLİDİR</t>
  </si>
  <si>
    <t>DEĞER 100 GR'IN ALTINDA
TÜKETİLEN MİKTARLAR İÇİN
GEÇERLİDİR</t>
  </si>
  <si>
    <t>200 GR VEYA 1 SU BARDAĞI 
VEYA ORTA BOY KASE VEYA HAZIR KÜÇÜK BOY SÜT VE YOĞURTLAR</t>
  </si>
  <si>
    <t>FAST FOOD</t>
  </si>
  <si>
    <t>HAMBURGER EKMEĞİ</t>
  </si>
  <si>
    <t>SOSİSLİ SANDVİÇ</t>
  </si>
  <si>
    <t>SOSİS TAVA</t>
  </si>
  <si>
    <t>PİLİÇ TAVA</t>
  </si>
  <si>
    <t>KARIŞIK PİZZA</t>
  </si>
  <si>
    <t>SADE PİZZA</t>
  </si>
  <si>
    <t>PARFE</t>
  </si>
  <si>
    <t>SOĞUK SANDVİÇ</t>
  </si>
  <si>
    <t>CHEESEBURGER</t>
  </si>
  <si>
    <t>DOUBLE CHEESEBURGER</t>
  </si>
  <si>
    <t>TAVUKLU BURGER</t>
  </si>
  <si>
    <t>DOUBLE KÖFTEBURGER</t>
  </si>
  <si>
    <t>ÇITIR DÜRÜM</t>
  </si>
  <si>
    <t>PATATES KIZARTMASI/KÜÇÜK</t>
  </si>
  <si>
    <t>PATATES KIZARTMASI/ORTA</t>
  </si>
  <si>
    <t>PATATES KIZARTMASI/BÜYÜK</t>
  </si>
  <si>
    <t>SALATA (SOSSUZ)</t>
  </si>
  <si>
    <t>AKDENİZ SALATA</t>
  </si>
  <si>
    <t>ÇITIR TAVUKLU SALATA</t>
  </si>
  <si>
    <t>IZGARA TAVUKUL SANDVİÇ</t>
  </si>
  <si>
    <t>IZGARA TAVUK SALATA</t>
  </si>
  <si>
    <r>
      <t xml:space="preserve">1 ADET
</t>
    </r>
    <r>
      <rPr>
        <sz val="8"/>
        <color theme="1"/>
        <rFont val="Calibri"/>
        <family val="2"/>
        <charset val="162"/>
        <scheme val="minor"/>
      </rPr>
      <t>(1 YEMEK KAŞIĞI RUS SALATALI)</t>
    </r>
  </si>
  <si>
    <r>
      <t xml:space="preserve">1 ADET
</t>
    </r>
    <r>
      <rPr>
        <sz val="8"/>
        <color theme="1"/>
        <rFont val="Calibri"/>
        <family val="2"/>
        <charset val="162"/>
        <scheme val="minor"/>
      </rPr>
      <t>(EKMEĞİ+PATATES KIZARTMASI+
RUS SALATASI DAHİL)</t>
    </r>
  </si>
  <si>
    <r>
      <t xml:space="preserve">1 ADET
</t>
    </r>
    <r>
      <rPr>
        <sz val="8"/>
        <color theme="1"/>
        <rFont val="Calibri"/>
        <family val="2"/>
        <charset val="162"/>
        <scheme val="minor"/>
      </rPr>
      <t>(KAŞARLI-SOSİSLİ-SUCUKLU
PASTIRMALI-ZEYTİNLİ-MANTARLI)</t>
    </r>
  </si>
  <si>
    <r>
      <t>1 ADET</t>
    </r>
    <r>
      <rPr>
        <sz val="8"/>
        <color theme="1"/>
        <rFont val="Calibri"/>
        <family val="2"/>
        <charset val="162"/>
        <scheme val="minor"/>
      </rPr>
      <t xml:space="preserve">
(YAKLAŞIK 20 CM ÇAPINDA
KAŞAR VE SEBZE YER ALMAKTADIR)</t>
    </r>
  </si>
  <si>
    <r>
      <t xml:space="preserve">1 ADET
</t>
    </r>
    <r>
      <rPr>
        <sz val="8"/>
        <color theme="1"/>
        <rFont val="Calibri"/>
        <family val="2"/>
        <charset val="162"/>
        <scheme val="minor"/>
      </rPr>
      <t>(120 GR SANDVİÇ EKMEĞİ İLE)</t>
    </r>
  </si>
  <si>
    <t>FAST FOOD TATLILAR</t>
  </si>
  <si>
    <t>ELMALI TART</t>
  </si>
  <si>
    <t>VİŞNELİ TART</t>
  </si>
  <si>
    <t>ÇİLEKLİ MILK SHAKE</t>
  </si>
  <si>
    <t>ÇİKOLATALI MILK SHAKE</t>
  </si>
  <si>
    <t>KARAMEL SOSLU SUNDAE</t>
  </si>
  <si>
    <t>ÇİLEK SOSLU SUNDAE</t>
  </si>
  <si>
    <t>ÇİKOLATA SOSLU SUNDAE</t>
  </si>
  <si>
    <t>KURUYEMİŞLER</t>
  </si>
  <si>
    <t>BADEM (KABUKSUZ)</t>
  </si>
  <si>
    <t>CEVİZ (KABUKSUZ)</t>
  </si>
  <si>
    <t>ÇAMFISTIĞI (KABUKSUZ)</t>
  </si>
  <si>
    <t>KABAK ÇEKİRDEĞİ (KABUKSUZ)</t>
  </si>
  <si>
    <t>FINDIK (KABUKSUZ)</t>
  </si>
  <si>
    <t>YER FISTIĞI (KABUKSUZ)</t>
  </si>
  <si>
    <t>ÇEKİRDEK (KABUKSUZ)</t>
  </si>
  <si>
    <t>LEBLEBİ</t>
  </si>
  <si>
    <t>BADEM (KABUKLU)</t>
  </si>
  <si>
    <t>CEVİZ (KABUKLU)</t>
  </si>
  <si>
    <t>ÇAMFISTIĞI (KABUKLU)</t>
  </si>
  <si>
    <t>KABAK ÇEKİRDEĞİ (KABUKLU)</t>
  </si>
  <si>
    <t>FINDIK (KABUKLU)</t>
  </si>
  <si>
    <t>YER FISTIĞI (KABUKLU)</t>
  </si>
  <si>
    <t>ÇEKİRDEK (KABUKLU)</t>
  </si>
  <si>
    <t>İÇECEKLER-ALKOLSÜZ</t>
  </si>
  <si>
    <t>SALEP</t>
  </si>
  <si>
    <t>BOZA</t>
  </si>
  <si>
    <t>KOLALI İÇECEK</t>
  </si>
  <si>
    <t>KOLALI İÇECEK (LIGHT)</t>
  </si>
  <si>
    <t>SARI GAZOZ</t>
  </si>
  <si>
    <t>SADE GAZOZ</t>
  </si>
  <si>
    <t>ICE ETA ŞEFTALİ</t>
  </si>
  <si>
    <t>ICE TEA LİMON</t>
  </si>
  <si>
    <t>AYRAN</t>
  </si>
  <si>
    <t>ALKOLSÜZ BİRA</t>
  </si>
  <si>
    <t>MADEN SUYU</t>
  </si>
  <si>
    <t>150 CC</t>
  </si>
  <si>
    <t>1 KUTU</t>
  </si>
  <si>
    <t>330 CC</t>
  </si>
  <si>
    <t>100 CC</t>
  </si>
  <si>
    <t>1 FİNCAN</t>
  </si>
  <si>
    <t>İÇECEKLER</t>
  </si>
  <si>
    <t>İÇECEKLER-ALKOLLÜ</t>
  </si>
  <si>
    <t>BİRA</t>
  </si>
  <si>
    <t>CİN</t>
  </si>
  <si>
    <t>RAKI</t>
  </si>
  <si>
    <t>ROM</t>
  </si>
  <si>
    <t>ŞARAP</t>
  </si>
  <si>
    <t>VERMUT</t>
  </si>
  <si>
    <t>VOTKA</t>
  </si>
  <si>
    <t>VİSKİ</t>
  </si>
  <si>
    <t>LİKÖR AHUDUDU</t>
  </si>
  <si>
    <t>LİKÖR NANE</t>
  </si>
  <si>
    <t>LİKÖR PORTAKAL</t>
  </si>
  <si>
    <t>LİKÖR MUZ</t>
  </si>
  <si>
    <t>BAZI BESİNLERİN PRATİK ÖLÇÜLERİ VE KARBONHİDRAT MİKTARLARI</t>
  </si>
  <si>
    <t>PRATİK ÖLÇÜLER</t>
  </si>
  <si>
    <t xml:space="preserve">EKMEK  </t>
  </si>
  <si>
    <t>UN</t>
  </si>
  <si>
    <t>PATATES</t>
  </si>
  <si>
    <t>HAVUÇ</t>
  </si>
  <si>
    <t>SOĞAN</t>
  </si>
  <si>
    <t>ÇARLİ BİBER</t>
  </si>
  <si>
    <t>PATLICAN</t>
  </si>
  <si>
    <t>SALATALIK</t>
  </si>
  <si>
    <t>KABAK</t>
  </si>
  <si>
    <t>KIRMIZI MERCİMEK</t>
  </si>
  <si>
    <t>PİRİNÇ</t>
  </si>
  <si>
    <t>KURU FASULYE</t>
  </si>
  <si>
    <t>BULGUR</t>
  </si>
  <si>
    <t>GÖCE</t>
  </si>
  <si>
    <t>SALÇA</t>
  </si>
  <si>
    <t>İRMİK</t>
  </si>
  <si>
    <t>YUFKA (ÇEYREK)</t>
  </si>
  <si>
    <t>YUFKA (TAM ÇİĞ)</t>
  </si>
  <si>
    <t>1 İNCE DİLİM</t>
  </si>
  <si>
    <t>1 SİLME YEMEK KAŞIĞI</t>
  </si>
  <si>
    <t>1 TEPELEME YEMEK 
KAŞIĞI</t>
  </si>
  <si>
    <t>70-80 GR</t>
  </si>
  <si>
    <t>100-110 GR</t>
  </si>
  <si>
    <t>150-200 GR</t>
  </si>
  <si>
    <t>70 GR</t>
  </si>
  <si>
    <t>140 GR</t>
  </si>
  <si>
    <t>15.12</t>
  </si>
  <si>
    <t>7 KÜÇÜK BOY</t>
  </si>
  <si>
    <t>1 KLASİK SU BARDAĞI</t>
  </si>
  <si>
    <t>1 PET SU BARDAĞI</t>
  </si>
  <si>
    <t>1/4 ADET</t>
  </si>
  <si>
    <t>7-9,4</t>
  </si>
  <si>
    <t>BESİN ADI</t>
  </si>
  <si>
    <t>~200 GR MEZGİT TAVA</t>
  </si>
  <si>
    <t>YEŞİL SALATA</t>
  </si>
  <si>
    <t>18.37</t>
  </si>
  <si>
    <t>6+4
10</t>
  </si>
  <si>
    <t>1 ORTA BOY ARMUT</t>
  </si>
  <si>
    <t>07.10</t>
  </si>
  <si>
    <t>09.48</t>
  </si>
  <si>
    <t>FASULYELİ YEŞİL SALATA</t>
  </si>
  <si>
    <t>BÜYÜK BOY AYRAN (300 ML)</t>
  </si>
  <si>
    <t>3 YEMEK KAŞIĞI BULGUR PİLAVI+ 4-5 PATATES KIZARTMASI</t>
  </si>
  <si>
    <t>12.09</t>
  </si>
  <si>
    <t>15.11</t>
  </si>
  <si>
    <t>16.07</t>
  </si>
  <si>
    <t>3 GÜNKURUSU KAYISI-5 BADEM</t>
  </si>
  <si>
    <t>11.30'DA POMPAYA GEÇİLDİ.</t>
  </si>
  <si>
    <t>(13.10'DA YEMEĞE BAŞLANDI) 4 IZGARA KÖFTE (~100 GR)</t>
  </si>
  <si>
    <t>18.59</t>
  </si>
  <si>
    <t>BEYAZ PEYNİRLİ SALATA</t>
  </si>
  <si>
    <t>3/4 GALETA</t>
  </si>
  <si>
    <t>1 ARMUT+10 GR BAZLAMA</t>
  </si>
  <si>
    <t>23.01</t>
  </si>
  <si>
    <t>03.04</t>
  </si>
  <si>
    <t>50 ML VİŞNE SUYU</t>
  </si>
  <si>
    <t>01.03</t>
  </si>
  <si>
    <t>92</t>
  </si>
  <si>
    <t>06.33</t>
  </si>
  <si>
    <t>09.12</t>
  </si>
  <si>
    <t>200 ML GÜNLÜK SÜT</t>
  </si>
  <si>
    <t>11.25</t>
  </si>
  <si>
    <t>15 TANE ÜZÜM (60 GR)</t>
  </si>
  <si>
    <t>14.05</t>
  </si>
  <si>
    <t>KUZU KÜLBASTI (~150 GR)</t>
  </si>
  <si>
    <t>2 DİLİM EKMEK</t>
  </si>
  <si>
    <t>GAVURDAĞI SALATA</t>
  </si>
  <si>
    <t>15.43</t>
  </si>
  <si>
    <t>2 GÜNKURUSU KAYISI+200 ML YAĞSIZ SÜT</t>
  </si>
  <si>
    <t>8-9 GR/1 ÜNİTE</t>
  </si>
  <si>
    <t>PEYNİRLİ SALATA (TİMBO)</t>
  </si>
  <si>
    <t>22.28</t>
  </si>
  <si>
    <t>1 MUZ</t>
  </si>
  <si>
    <t>23.57</t>
  </si>
  <si>
    <t>2 GÜNKURUSU KAYISI (40 GR)</t>
  </si>
  <si>
    <t>03.45</t>
  </si>
  <si>
    <t>01.48</t>
  </si>
  <si>
    <t>06.35</t>
  </si>
  <si>
    <t>KH/8-9 GR</t>
  </si>
  <si>
    <t>09.06</t>
  </si>
  <si>
    <t>10 GR/1 ÜNİTE</t>
  </si>
  <si>
    <t>DOMATES+BİBER (4,1+(1,5 40 MG/DL DÜŞÜRME)-1,3 AKTİF=4,3</t>
  </si>
  <si>
    <t>13.56</t>
  </si>
  <si>
    <t>160 GR HAMSİ</t>
  </si>
  <si>
    <t xml:space="preserve">DOMATES+BİBER  </t>
  </si>
  <si>
    <t>15.32</t>
  </si>
  <si>
    <t>1 MANDALİNA (86 GR)</t>
  </si>
  <si>
    <t>18.36</t>
  </si>
  <si>
    <t>TATLANDIRICILI AŞURE</t>
  </si>
  <si>
    <t>170 MG/DL DÜŞÜRMEK İÇİN +2 ÜNİTE</t>
  </si>
  <si>
    <t>20.58</t>
  </si>
  <si>
    <t>22.56</t>
  </si>
  <si>
    <t>03.31</t>
  </si>
  <si>
    <t>01.30</t>
  </si>
  <si>
    <t>1 MANDALİNA</t>
  </si>
  <si>
    <t>00.02</t>
  </si>
  <si>
    <t>DOMATES+BİBER (4,1+(1,5 40 MG/DL DÜŞÜRME)=5,6</t>
  </si>
  <si>
    <t>5 KAŞIK ISPANAK</t>
  </si>
  <si>
    <t xml:space="preserve">DOMATES+BİBER+YEŞİLLİK </t>
  </si>
  <si>
    <t>YAĞSIZ YOĞURT 125 GR</t>
  </si>
  <si>
    <r>
      <rPr>
        <b/>
        <sz val="11"/>
        <color theme="1"/>
        <rFont val="Calibri"/>
        <family val="2"/>
        <charset val="162"/>
        <scheme val="minor"/>
      </rPr>
      <t>ŞEKER:</t>
    </r>
    <r>
      <rPr>
        <sz val="11"/>
        <color theme="1"/>
        <rFont val="Calibri"/>
        <family val="2"/>
        <charset val="162"/>
        <scheme val="minor"/>
      </rPr>
      <t xml:space="preserve"> 10.58--&gt; 149</t>
    </r>
  </si>
  <si>
    <t>KH/10 GR</t>
  </si>
  <si>
    <t>1 DİLİM PEYNİR</t>
  </si>
  <si>
    <t>15.03</t>
  </si>
  <si>
    <t>18.00</t>
  </si>
  <si>
    <t>BÖRÜLCELİ YEŞİL MERCİMEK ÇORBASI (1 KASE)</t>
  </si>
  <si>
    <t>SULU KÖFTE (3 ADET)</t>
  </si>
  <si>
    <t>PÜRE</t>
  </si>
  <si>
    <t>ZEYTİNYAĞLI FASULYE (9 GR)+DOMATES SALATASI (5 GR)</t>
  </si>
  <si>
    <t>1 MANDALİNA (10 GR)+10 ÜZÜM (6 GR)</t>
  </si>
  <si>
    <t>200 ML ŞEFTALİ SUYU</t>
  </si>
  <si>
    <t>~100 ML VİŞNE SUYU</t>
  </si>
  <si>
    <t>01.31</t>
  </si>
  <si>
    <t>~50 ML VİŞNE SUYU</t>
  </si>
  <si>
    <t>07.11</t>
  </si>
  <si>
    <t>X</t>
  </si>
  <si>
    <t>10.58</t>
  </si>
  <si>
    <t>23.46</t>
  </si>
  <si>
    <t>11.30 POMPA TAKILDI</t>
  </si>
  <si>
    <t>18.10.2016</t>
  </si>
  <si>
    <t>09.44</t>
  </si>
  <si>
    <t>150 ML YAĞSIZ SÜT</t>
  </si>
  <si>
    <t>19.10.2016</t>
  </si>
  <si>
    <t>9-10 GR/1 ÜNİTE</t>
  </si>
  <si>
    <t>KH/9-10 GR</t>
  </si>
  <si>
    <t>20.10.2016</t>
  </si>
  <si>
    <t>21.10.2016</t>
  </si>
  <si>
    <t>22.10.2016</t>
  </si>
  <si>
    <t>EKSTRA ÖLÇÜM</t>
  </si>
  <si>
    <t>11:40</t>
  </si>
  <si>
    <t>12:39</t>
  </si>
  <si>
    <t>25 GR YUFKA</t>
  </si>
  <si>
    <t>15.22</t>
  </si>
  <si>
    <t>1 BARDAK LİMONLU, TARÇINLI YEŞİL ÇAY</t>
  </si>
  <si>
    <t>1 BARDAK LİMONLU, TARÇINLI YEŞİL ÇAY+ 6 BADEM</t>
  </si>
  <si>
    <t>18.22</t>
  </si>
  <si>
    <t>6 YEMEK KAŞIĞI ISPANAK</t>
  </si>
  <si>
    <t>25 GR EKMEK</t>
  </si>
  <si>
    <t>1 ADET MANDALİNA</t>
  </si>
  <si>
    <t>23.18</t>
  </si>
  <si>
    <t>200 ML YAĞSIZ SÜT+~25 ML VİŞNE SUYU</t>
  </si>
  <si>
    <t>02.31</t>
  </si>
  <si>
    <t>01.01</t>
  </si>
  <si>
    <t>07.17</t>
  </si>
  <si>
    <t>45 GR EKMEK</t>
  </si>
  <si>
    <t>09.23</t>
  </si>
  <si>
    <t>0,8-0,45</t>
  </si>
  <si>
    <t>0,7-0,45</t>
  </si>
  <si>
    <t>0,5-0,45</t>
  </si>
  <si>
    <t>8 BADEM+LİMONLU, TARÇINLI YEŞİL ÇAY</t>
  </si>
  <si>
    <t>23.36'DA GEÇİCİ BAZAL 0,45 (2.5 SAAT) AYARLANDI</t>
  </si>
  <si>
    <t>BAŞLANGIÇ</t>
  </si>
  <si>
    <t>BİTİŞ</t>
  </si>
  <si>
    <t>BAZAL</t>
  </si>
  <si>
    <t>TOPLAM SAAT</t>
  </si>
  <si>
    <t>TOPLAM BAZAL</t>
  </si>
  <si>
    <t>12.30</t>
  </si>
  <si>
    <t>KABAK ÇORBASI</t>
  </si>
  <si>
    <t>ZEYTİNYAĞLI TAZE FASULYE+BİBER KAVURMASI</t>
  </si>
  <si>
    <t>125 GR YOĞURT</t>
  </si>
  <si>
    <t>1 DİLİM EKMEK</t>
  </si>
  <si>
    <t>100 ML VİŞNE SUYU</t>
  </si>
  <si>
    <t>PATATES EZMESİ ÇORBASI</t>
  </si>
  <si>
    <r>
      <t xml:space="preserve">1 HAZIR KUTU VEYA 
1 SU BARDAĞI 
</t>
    </r>
    <r>
      <rPr>
        <sz val="8"/>
        <color theme="1"/>
        <rFont val="Calibri"/>
        <family val="2"/>
        <charset val="162"/>
        <scheme val="minor"/>
      </rPr>
      <t>(HAZIR KUTULARDA
KARBONHİDRAT DEĞERİ VARSA BU DEĞERİ ALIN)</t>
    </r>
  </si>
  <si>
    <t>20.09.2016 SABAH</t>
  </si>
  <si>
    <t>18.46</t>
  </si>
  <si>
    <t>BÖRÜLCELİ YEŞİL MERCİMEK ÇORBASI (2/3 KASE)</t>
  </si>
  <si>
    <t>KÖZLENMİŞ PATLICAN, BİBER</t>
  </si>
  <si>
    <t>PEYNİRLİ BÖREK (46 GR)</t>
  </si>
  <si>
    <t xml:space="preserve"> AZ DOMATES+PEYNİR</t>
  </si>
  <si>
    <t>20.51</t>
  </si>
  <si>
    <t>1 ARMUT+200 ML YAĞSIZ SÜT</t>
  </si>
  <si>
    <t>21.55</t>
  </si>
  <si>
    <t>40 GR EKMEK</t>
  </si>
  <si>
    <t>10:11</t>
  </si>
  <si>
    <t>LİMONLU, TARÇINLI YEŞİL ÇAY</t>
  </si>
  <si>
    <t>80 GR TON BALIĞI</t>
  </si>
  <si>
    <t>KÖZLENMİŞ PATLICAN-BİBER, KURU BİBER KAVURMASI</t>
  </si>
  <si>
    <t>10-11 GR/1 ÜNİTE</t>
  </si>
  <si>
    <t>12.35</t>
  </si>
  <si>
    <t>KH/10-11 GR</t>
  </si>
  <si>
    <t>14.48</t>
  </si>
  <si>
    <t>17.13</t>
  </si>
  <si>
    <t>6 ADET ÇİNEKOP (250 GR)</t>
  </si>
  <si>
    <t>43 GR EKMEK</t>
  </si>
  <si>
    <t>SOĞAN SALATASI</t>
  </si>
  <si>
    <t>20.54</t>
  </si>
  <si>
    <t>18.35</t>
  </si>
  <si>
    <t>23.14</t>
  </si>
  <si>
    <t>22.09--&gt;91</t>
  </si>
  <si>
    <t>48 GR EKMEK</t>
  </si>
  <si>
    <t>KH/11 GR</t>
  </si>
  <si>
    <t>11 GR/1 ÜNİTE</t>
  </si>
  <si>
    <t>22.09</t>
  </si>
  <si>
    <t>20.07 SET DEĞİŞİMİ YAPILDI</t>
  </si>
  <si>
    <t>10.18</t>
  </si>
  <si>
    <t>160-195 GR / 16-19,5 ÜNİTE</t>
  </si>
  <si>
    <t>160-195 GR / 16-21,6 ÜNİTE</t>
  </si>
  <si>
    <t>160-195 GR / 14,5-19,5 ÜNİTE</t>
  </si>
  <si>
    <t>160-195 GR / 14,5-17,7 ÜNİTE</t>
  </si>
  <si>
    <t>BAZAL DÜZENLEMESİ YAPILDI (12.30)</t>
  </si>
  <si>
    <t>11.48</t>
  </si>
  <si>
    <t>YOĞURTLU TİRE KÖFTE</t>
  </si>
  <si>
    <t>~50 GR EKMEK</t>
  </si>
  <si>
    <t>(YEMEK SAAT 13.26'DA YENDİ)</t>
  </si>
  <si>
    <t>15.47</t>
  </si>
  <si>
    <t>18.47</t>
  </si>
  <si>
    <t>HELLİM SALATA</t>
  </si>
  <si>
    <t>21.20</t>
  </si>
  <si>
    <t>1 BÜYÜK MANDALİNA</t>
  </si>
  <si>
    <t>23.29</t>
  </si>
  <si>
    <t>05.17</t>
  </si>
  <si>
    <t>08.10</t>
  </si>
  <si>
    <t>42 GR EKMEK</t>
  </si>
  <si>
    <t>09.56</t>
  </si>
  <si>
    <t>13.50</t>
  </si>
  <si>
    <t>1 KASE DOMATES ÇORBASI</t>
  </si>
  <si>
    <t>MANTAR SOSLU TAVUK BONFİLE</t>
  </si>
  <si>
    <t>~30 GR EKMEK</t>
  </si>
  <si>
    <t>16.39</t>
  </si>
  <si>
    <t>19.15</t>
  </si>
  <si>
    <t>YOĞURTLU KABAK DOLMA (2 ADET)</t>
  </si>
  <si>
    <t>~20 GR EKMEK</t>
  </si>
  <si>
    <t>21.19</t>
  </si>
  <si>
    <t>00.12</t>
  </si>
  <si>
    <t>03.06</t>
  </si>
  <si>
    <t>23.10.2016</t>
  </si>
  <si>
    <t>08.55</t>
  </si>
  <si>
    <t>SUCUKLU KAŞARLI TOST (48 GR)</t>
  </si>
  <si>
    <t>11.14</t>
  </si>
  <si>
    <t>3 KÖFTE</t>
  </si>
  <si>
    <t>75 GR PATATES KAVURMASI</t>
  </si>
  <si>
    <t>DOMATES+1 DİLİM EKMEK (25 GR)</t>
  </si>
  <si>
    <t>18.15</t>
  </si>
  <si>
    <t>2 BİBER DOLMA</t>
  </si>
  <si>
    <t>6 KAŞIK MANTAR SOTE</t>
  </si>
  <si>
    <t>YOĞURT</t>
  </si>
  <si>
    <t>20.26</t>
  </si>
  <si>
    <t>23.12</t>
  </si>
  <si>
    <t>21.39 --&gt; 149</t>
  </si>
  <si>
    <t>23.37 --&gt; 166</t>
  </si>
  <si>
    <t>1,5</t>
  </si>
  <si>
    <t>03.01</t>
  </si>
  <si>
    <t>21.39</t>
  </si>
  <si>
    <t>24.10.2016</t>
  </si>
  <si>
    <t>21.31 SET DEĞİŞİMİ</t>
  </si>
  <si>
    <t>07.22</t>
  </si>
  <si>
    <t>10.11</t>
  </si>
  <si>
    <t>13.07</t>
  </si>
  <si>
    <t>4 YEMEK KAŞIĞI ZEYTİNYAĞLI FASULYE</t>
  </si>
  <si>
    <t>2 DİLİM EKMEK (50 GR)</t>
  </si>
  <si>
    <t>TON BALIĞI (80 GR)</t>
  </si>
  <si>
    <t>12.06 YÜRÜYÜŞ ÖNCESİ %60 GEÇİCİ BAZAL (1 SAAT)</t>
  </si>
  <si>
    <t>25.10.2016</t>
  </si>
  <si>
    <t>26.10.2016</t>
  </si>
  <si>
    <t>27.10.2016</t>
  </si>
  <si>
    <t>28.10.2016</t>
  </si>
  <si>
    <t>29.10.2016</t>
  </si>
  <si>
    <t>30.10.2016</t>
  </si>
  <si>
    <t>31.10.2016</t>
  </si>
  <si>
    <t>23.37</t>
  </si>
  <si>
    <t>12.06'DA GEÇİCİ BAZAL %60 (1 SAAT) AYARLANDI</t>
  </si>
  <si>
    <t>BAZAL AYARLARI DEĞİŞTİRİLDİ</t>
  </si>
  <si>
    <t>200 ML YAĞSIZ SÜT+10 BADEM</t>
  </si>
  <si>
    <t>16.26</t>
  </si>
  <si>
    <t>23.41</t>
  </si>
  <si>
    <t>17.32</t>
  </si>
  <si>
    <t>~50 GR ET+3 YEMEK KAŞIĞI MAKARNA</t>
  </si>
  <si>
    <t>2 ADET BULGURLU ZEYTİNYAĞLI SARMA</t>
  </si>
  <si>
    <t>PATLICAN YEMEĞİ+SALATA</t>
  </si>
  <si>
    <t>(18.30) 1/2 KASE DOMATES ÇORBASI</t>
  </si>
  <si>
    <t>20.32</t>
  </si>
  <si>
    <t>1/3 ELMA+2 KAŞIK NAR</t>
  </si>
  <si>
    <t>22.35</t>
  </si>
  <si>
    <t>12.05</t>
  </si>
  <si>
    <t>39 GR EKMEK</t>
  </si>
  <si>
    <t>LİMONLU, TARÇINLI YEŞİL ÇAY+2 CEVİZ</t>
  </si>
  <si>
    <t>07.23</t>
  </si>
  <si>
    <t>09.50</t>
  </si>
  <si>
    <t>13.10</t>
  </si>
  <si>
    <t>11.54</t>
  </si>
  <si>
    <t>11.54 YÜRÜYÜŞ ÖNCESİ %40 GEÇİCİ BAZAL (1 SAAT)</t>
  </si>
  <si>
    <t>4 YEMEK KAŞIĞI PATLICAN YEMEĞİ</t>
  </si>
  <si>
    <t>4 ADET BULGURLU ZEYTİNYAĞLI YAPRAK SARMA</t>
  </si>
  <si>
    <t>200 GR YOĞURT</t>
  </si>
  <si>
    <t>15.14</t>
  </si>
  <si>
    <r>
      <t>2 BAYRAM ŞEKERİ</t>
    </r>
    <r>
      <rPr>
        <sz val="11"/>
        <color rgb="FFFF0000"/>
        <rFont val="Calibri"/>
        <family val="2"/>
        <charset val="162"/>
        <scheme val="minor"/>
      </rPr>
      <t xml:space="preserve"> (POMPA 14 DAKİKA DURAKLATILDI)</t>
    </r>
  </si>
  <si>
    <t>11.54'DA GEÇİCİ BAZAL %40 (1 SAAT) AYARLANDI</t>
  </si>
  <si>
    <t>18.26</t>
  </si>
  <si>
    <t>4 YEMEK KAŞIĞI KARNABAHAR</t>
  </si>
  <si>
    <t>31 GR EKMEK</t>
  </si>
  <si>
    <t>1/2 DOMATES</t>
  </si>
  <si>
    <t>20.25</t>
  </si>
  <si>
    <t>22.15</t>
  </si>
  <si>
    <t>1 KURU KAYISI (20 GR)+200 ML YAĞSIZ SÜT</t>
  </si>
  <si>
    <t>04.40</t>
  </si>
  <si>
    <t>07.18</t>
  </si>
  <si>
    <t>09.35</t>
  </si>
  <si>
    <t>05:17</t>
  </si>
  <si>
    <t>21:39</t>
  </si>
  <si>
    <t>12:05</t>
  </si>
  <si>
    <t>04:40</t>
  </si>
  <si>
    <t>HBA1C ÖLÇÜM TABLOSU</t>
  </si>
  <si>
    <t>TARİH</t>
  </si>
  <si>
    <t>ÖLÇÜM SONUCU</t>
  </si>
  <si>
    <t>05.24</t>
  </si>
  <si>
    <t>02.31 1,5 ÜNİTE EK DOZ</t>
  </si>
  <si>
    <t>02.57 1,5 ÜNİTE EK DOZ</t>
  </si>
  <si>
    <t>11.53</t>
  </si>
  <si>
    <t>17.11</t>
  </si>
  <si>
    <t>00.41</t>
  </si>
  <si>
    <t>11.53 1,5 ÜNİTE EK DOZ, 00.41 1,5 ÜNİTE EK DOZ</t>
  </si>
  <si>
    <t>09.43 2 ÜNİTE EK DOZ</t>
  </si>
  <si>
    <t>SET DEĞİŞİMİ SIRASINDA AŞIRI KANAMA OLDU</t>
  </si>
  <si>
    <t>05:24</t>
  </si>
  <si>
    <t>11:53</t>
  </si>
  <si>
    <t>11.56</t>
  </si>
  <si>
    <t>1/2 PİLİÇ ÇEVİRME</t>
  </si>
  <si>
    <t>1 KASE MERCİMEK ÇORBA</t>
  </si>
  <si>
    <t>~40 GR EKMEK</t>
  </si>
  <si>
    <t>15.13</t>
  </si>
  <si>
    <t>18.43</t>
  </si>
  <si>
    <t>1/2 KASE DÖĞMELİ ÇORBA</t>
  </si>
  <si>
    <t>3 YEMEK KAŞIĞI ISPANAK</t>
  </si>
  <si>
    <t>2 KÖFTE (SOĞANLI)</t>
  </si>
  <si>
    <t>DOMATES+ AZ FIRIN PATATES</t>
  </si>
  <si>
    <t>21.01</t>
  </si>
  <si>
    <t>23.03</t>
  </si>
  <si>
    <t>07.53</t>
  </si>
  <si>
    <t>50 GR SUCUKLU KAŞARLI TOST</t>
  </si>
  <si>
    <t>13.58</t>
  </si>
  <si>
    <t>5 YEMEK KAŞIĞI PATLICAN</t>
  </si>
  <si>
    <t>30 GR EKMEK</t>
  </si>
  <si>
    <t>18.55</t>
  </si>
  <si>
    <t>~300 GR HAMSİ TAVA</t>
  </si>
  <si>
    <t>50 GR EKMEK</t>
  </si>
  <si>
    <t>21.00</t>
  </si>
  <si>
    <t>22.48</t>
  </si>
  <si>
    <t>02.21</t>
  </si>
  <si>
    <t>08.04</t>
  </si>
  <si>
    <t>PEYNİR</t>
  </si>
  <si>
    <t>13.31</t>
  </si>
  <si>
    <t>FIRINDA HARDALLI SOMON</t>
  </si>
  <si>
    <t>~70 GR EKMEK</t>
  </si>
  <si>
    <t>15.40</t>
  </si>
  <si>
    <t>19.35</t>
  </si>
  <si>
    <t>5 YEMEK KAŞIĞI KARNABAHAR</t>
  </si>
  <si>
    <t>5 ADET BULGURLU ZEYİNYAĞLI SARMA</t>
  </si>
  <si>
    <t>07.00</t>
  </si>
  <si>
    <t>52 GR SUCUKLU KAŞARLI TOST</t>
  </si>
  <si>
    <t>09.29</t>
  </si>
  <si>
    <t>13.30</t>
  </si>
  <si>
    <t>1 KASE BUĞDAYLI ÇORBA</t>
  </si>
  <si>
    <t>4 ADET BULGURLU ZEYİNYAĞLI SARMA</t>
  </si>
  <si>
    <t>19.30</t>
  </si>
  <si>
    <t>SOSLU BİFTEK</t>
  </si>
  <si>
    <t>21.41</t>
  </si>
  <si>
    <t>1/2 KİVİ+1 KÜÇÜK MANDALİNA</t>
  </si>
  <si>
    <t>23.25</t>
  </si>
  <si>
    <t>02.57</t>
  </si>
  <si>
    <t>08.24</t>
  </si>
  <si>
    <t>38 GR EKMEK</t>
  </si>
  <si>
    <t>10.43</t>
  </si>
  <si>
    <t>13.20</t>
  </si>
  <si>
    <t>190 GR HAMSİ TAVA</t>
  </si>
  <si>
    <t xml:space="preserve">DOMATES  </t>
  </si>
  <si>
    <t>KIRMIZI BİBER+SİVRİ BİBER</t>
  </si>
  <si>
    <t>15.37</t>
  </si>
  <si>
    <t>19.33</t>
  </si>
  <si>
    <t>5 YEMEK KAŞIĞI ISPANAK</t>
  </si>
  <si>
    <t>33 GR EKMEK</t>
  </si>
  <si>
    <t>21.44</t>
  </si>
  <si>
    <t>23.33--&gt;147</t>
  </si>
  <si>
    <t>SET DEĞİŞİMİNDE AŞIRI KANAMA</t>
  </si>
  <si>
    <t>07.26</t>
  </si>
  <si>
    <t>41 GR EKMEK</t>
  </si>
  <si>
    <t>09.43</t>
  </si>
  <si>
    <t>2</t>
  </si>
  <si>
    <t>6 ADET BULGURLU ZEYİNYAĞLI SARMA</t>
  </si>
  <si>
    <t>14.43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</si>
</sst>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;@"/>
    <numFmt numFmtId="165" formatCode="0.0"/>
    <numFmt numFmtId="166" formatCode="[$-41F]d\ mmmm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0" fillId="0" borderId="0"/>
    <xf numFmtId="0" fontId="11" fillId="0" borderId="0"/>
  </cellStyleXfs>
  <cellXfs count="483">
    <xf numFmtId="0" fontId="0" fillId="0" borderId="0" xfId="0"/>
    <xf numFmtId="49" fontId="21" fillId="0" borderId="12" xfId="0" applyNumberFormat="1" applyFont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 wrapText="1"/>
    </xf>
    <xf numFmtId="0" fontId="20" fillId="0" borderId="9" xfId="1" applyBorder="1" applyAlignment="1">
      <alignment horizontal="center" vertical="center"/>
    </xf>
    <xf numFmtId="14" fontId="22" fillId="0" borderId="9" xfId="1" applyNumberFormat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0" fillId="5" borderId="9" xfId="1" applyFill="1" applyBorder="1" applyAlignment="1">
      <alignment horizontal="center" vertical="center"/>
    </xf>
    <xf numFmtId="0" fontId="20" fillId="6" borderId="9" xfId="1" applyFill="1" applyBorder="1" applyAlignment="1">
      <alignment horizontal="center" vertical="center"/>
    </xf>
    <xf numFmtId="0" fontId="20" fillId="7" borderId="9" xfId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2" borderId="9" xfId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165" fontId="22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17" fillId="0" borderId="9" xfId="0" applyNumberFormat="1" applyFont="1" applyFill="1" applyBorder="1" applyAlignment="1">
      <alignment horizontal="center" vertical="center" wrapText="1"/>
    </xf>
    <xf numFmtId="165" fontId="17" fillId="2" borderId="9" xfId="0" applyNumberFormat="1" applyFont="1" applyFill="1" applyBorder="1" applyAlignment="1">
      <alignment horizontal="center" vertical="center" wrapText="1"/>
    </xf>
    <xf numFmtId="165" fontId="17" fillId="2" borderId="9" xfId="0" applyNumberFormat="1" applyFont="1" applyFill="1" applyBorder="1" applyAlignment="1">
      <alignment horizontal="center" vertical="center"/>
    </xf>
    <xf numFmtId="49" fontId="17" fillId="4" borderId="9" xfId="0" applyNumberFormat="1" applyFont="1" applyFill="1" applyBorder="1" applyAlignment="1">
      <alignment horizontal="center" vertical="center"/>
    </xf>
    <xf numFmtId="165" fontId="17" fillId="4" borderId="9" xfId="0" applyNumberFormat="1" applyFont="1" applyFill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2" fontId="17" fillId="4" borderId="4" xfId="0" applyNumberFormat="1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49" fontId="22" fillId="9" borderId="9" xfId="0" applyNumberFormat="1" applyFont="1" applyFill="1" applyBorder="1" applyAlignment="1">
      <alignment horizontal="center" vertical="center"/>
    </xf>
    <xf numFmtId="49" fontId="17" fillId="9" borderId="9" xfId="0" applyNumberFormat="1" applyFont="1" applyFill="1" applyBorder="1" applyAlignment="1">
      <alignment horizontal="center" vertical="center"/>
    </xf>
    <xf numFmtId="49" fontId="17" fillId="9" borderId="9" xfId="0" applyNumberFormat="1" applyFont="1" applyFill="1" applyBorder="1" applyAlignment="1">
      <alignment horizontal="center" vertical="center" wrapText="1"/>
    </xf>
    <xf numFmtId="165" fontId="17" fillId="9" borderId="9" xfId="0" applyNumberFormat="1" applyFont="1" applyFill="1" applyBorder="1" applyAlignment="1">
      <alignment horizontal="center" vertical="center" wrapText="1"/>
    </xf>
    <xf numFmtId="2" fontId="17" fillId="9" borderId="4" xfId="0" applyNumberFormat="1" applyFont="1" applyFill="1" applyBorder="1" applyAlignment="1">
      <alignment horizontal="center" vertical="center"/>
    </xf>
    <xf numFmtId="49" fontId="16" fillId="9" borderId="9" xfId="0" applyNumberFormat="1" applyFont="1" applyFill="1" applyBorder="1" applyAlignment="1">
      <alignment horizontal="center" vertical="center"/>
    </xf>
    <xf numFmtId="165" fontId="16" fillId="9" borderId="9" xfId="0" applyNumberFormat="1" applyFont="1" applyFill="1" applyBorder="1" applyAlignment="1">
      <alignment horizontal="center" vertical="center"/>
    </xf>
    <xf numFmtId="165" fontId="17" fillId="9" borderId="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9" borderId="9" xfId="0" applyNumberFormat="1" applyFont="1" applyFill="1" applyBorder="1" applyAlignment="1">
      <alignment horizontal="center" vertical="center"/>
    </xf>
    <xf numFmtId="49" fontId="28" fillId="0" borderId="9" xfId="0" applyNumberFormat="1" applyFont="1" applyFill="1" applyBorder="1" applyAlignment="1">
      <alignment horizontal="center" vertical="center"/>
    </xf>
    <xf numFmtId="49" fontId="29" fillId="0" borderId="9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 vertical="center"/>
    </xf>
    <xf numFmtId="2" fontId="0" fillId="13" borderId="4" xfId="0" applyNumberFormat="1" applyFill="1" applyBorder="1" applyAlignment="1">
      <alignment horizontal="center" vertical="center"/>
    </xf>
    <xf numFmtId="2" fontId="0" fillId="12" borderId="4" xfId="0" applyNumberFormat="1" applyFill="1" applyBorder="1" applyAlignment="1">
      <alignment horizontal="center" vertical="center"/>
    </xf>
    <xf numFmtId="2" fontId="0" fillId="11" borderId="4" xfId="0" applyNumberFormat="1" applyFill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/>
    </xf>
    <xf numFmtId="2" fontId="17" fillId="9" borderId="14" xfId="0" applyNumberFormat="1" applyFont="1" applyFill="1" applyBorder="1" applyAlignment="1">
      <alignment horizontal="center" vertical="center"/>
    </xf>
    <xf numFmtId="2" fontId="17" fillId="0" borderId="14" xfId="0" applyNumberFormat="1" applyFont="1" applyBorder="1" applyAlignment="1">
      <alignment horizontal="center" vertical="center"/>
    </xf>
    <xf numFmtId="2" fontId="17" fillId="4" borderId="14" xfId="0" applyNumberFormat="1" applyFont="1" applyFill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164" fontId="0" fillId="12" borderId="3" xfId="0" applyNumberFormat="1" applyFill="1" applyBorder="1" applyAlignment="1">
      <alignment horizontal="center" vertical="center"/>
    </xf>
    <xf numFmtId="164" fontId="0" fillId="13" borderId="3" xfId="0" applyNumberFormat="1" applyFill="1" applyBorder="1" applyAlignment="1">
      <alignment horizontal="center" vertical="center"/>
    </xf>
    <xf numFmtId="164" fontId="0" fillId="11" borderId="3" xfId="0" applyNumberFormat="1" applyFill="1" applyBorder="1" applyAlignment="1">
      <alignment horizontal="center" vertical="center"/>
    </xf>
    <xf numFmtId="164" fontId="0" fillId="10" borderId="3" xfId="0" applyNumberFormat="1" applyFill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164" fontId="0" fillId="12" borderId="8" xfId="0" applyNumberFormat="1" applyFill="1" applyBorder="1" applyAlignment="1">
      <alignment horizontal="center" vertical="center"/>
    </xf>
    <xf numFmtId="2" fontId="0" fillId="13" borderId="10" xfId="0" applyNumberForma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2" fontId="21" fillId="0" borderId="1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17" fillId="4" borderId="9" xfId="0" applyNumberFormat="1" applyFont="1" applyFill="1" applyBorder="1" applyAlignment="1">
      <alignment horizontal="center" vertical="center"/>
    </xf>
    <xf numFmtId="49" fontId="29" fillId="0" borderId="9" xfId="0" applyNumberFormat="1" applyFont="1" applyFill="1" applyBorder="1" applyAlignment="1">
      <alignment horizontal="center" vertical="center"/>
    </xf>
    <xf numFmtId="49" fontId="17" fillId="9" borderId="9" xfId="0" applyNumberFormat="1" applyFont="1" applyFill="1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49" fontId="15" fillId="9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 wrapText="1"/>
    </xf>
    <xf numFmtId="49" fontId="14" fillId="9" borderId="9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14" fillId="4" borderId="9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5" fillId="9" borderId="9" xfId="0" applyNumberFormat="1" applyFont="1" applyFill="1" applyBorder="1" applyAlignment="1">
      <alignment horizontal="center" vertical="center" wrapText="1"/>
    </xf>
    <xf numFmtId="0" fontId="15" fillId="9" borderId="9" xfId="0" applyNumberFormat="1" applyFont="1" applyFill="1" applyBorder="1" applyAlignment="1">
      <alignment horizontal="center" vertical="center"/>
    </xf>
    <xf numFmtId="0" fontId="14" fillId="9" borderId="9" xfId="0" applyNumberFormat="1" applyFont="1" applyFill="1" applyBorder="1" applyAlignment="1">
      <alignment horizontal="center" vertical="center"/>
    </xf>
    <xf numFmtId="0" fontId="14" fillId="4" borderId="9" xfId="0" applyNumberFormat="1" applyFont="1" applyFill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6" fillId="9" borderId="9" xfId="0" applyNumberFormat="1" applyFont="1" applyFill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49" fontId="29" fillId="0" borderId="9" xfId="0" applyNumberFormat="1" applyFont="1" applyFill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9" fillId="0" borderId="6" xfId="0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vertical="center"/>
    </xf>
    <xf numFmtId="49" fontId="17" fillId="4" borderId="9" xfId="0" applyNumberFormat="1" applyFont="1" applyFill="1" applyBorder="1" applyAlignment="1">
      <alignment horizontal="center" vertical="center"/>
    </xf>
    <xf numFmtId="49" fontId="17" fillId="9" borderId="9" xfId="0" applyNumberFormat="1" applyFont="1" applyFill="1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 wrapText="1"/>
    </xf>
    <xf numFmtId="165" fontId="17" fillId="2" borderId="9" xfId="0" applyNumberFormat="1" applyFont="1" applyFill="1" applyBorder="1" applyAlignment="1">
      <alignment horizontal="center" vertical="center"/>
    </xf>
    <xf numFmtId="2" fontId="17" fillId="0" borderId="14" xfId="0" applyNumberFormat="1" applyFont="1" applyBorder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/>
    </xf>
    <xf numFmtId="49" fontId="13" fillId="4" borderId="9" xfId="0" applyNumberFormat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 wrapText="1"/>
    </xf>
    <xf numFmtId="49" fontId="17" fillId="9" borderId="9" xfId="0" applyNumberFormat="1" applyFont="1" applyFill="1" applyBorder="1" applyAlignment="1">
      <alignment horizontal="center" vertical="center"/>
    </xf>
    <xf numFmtId="2" fontId="17" fillId="0" borderId="14" xfId="0" applyNumberFormat="1" applyFont="1" applyBorder="1" applyAlignment="1">
      <alignment horizontal="center" vertical="center"/>
    </xf>
    <xf numFmtId="49" fontId="12" fillId="9" borderId="9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165" fontId="22" fillId="0" borderId="6" xfId="0" applyNumberFormat="1" applyFont="1" applyBorder="1" applyAlignment="1">
      <alignment horizontal="center" vertical="center"/>
    </xf>
    <xf numFmtId="0" fontId="12" fillId="4" borderId="9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9" borderId="9" xfId="0" applyNumberFormat="1" applyFont="1" applyFill="1" applyBorder="1" applyAlignment="1">
      <alignment horizontal="center" vertical="center" wrapText="1"/>
    </xf>
    <xf numFmtId="0" fontId="12" fillId="9" borderId="9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1" fillId="9" borderId="9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1" fillId="4" borderId="9" xfId="0" applyNumberFormat="1" applyFont="1" applyFill="1" applyBorder="1" applyAlignment="1">
      <alignment horizontal="center" vertical="center"/>
    </xf>
    <xf numFmtId="0" fontId="20" fillId="0" borderId="9" xfId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49" fontId="11" fillId="0" borderId="9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49" fontId="21" fillId="0" borderId="12" xfId="0" applyNumberFormat="1" applyFont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 wrapText="1"/>
    </xf>
    <xf numFmtId="49" fontId="22" fillId="0" borderId="6" xfId="0" applyNumberFormat="1" applyFont="1" applyBorder="1" applyAlignment="1">
      <alignment horizontal="center" vertical="center"/>
    </xf>
    <xf numFmtId="0" fontId="11" fillId="0" borderId="9" xfId="2" applyBorder="1" applyAlignment="1">
      <alignment horizontal="center" vertical="center"/>
    </xf>
    <xf numFmtId="14" fontId="22" fillId="0" borderId="9" xfId="2" applyNumberFormat="1" applyFont="1" applyBorder="1" applyAlignment="1">
      <alignment horizontal="center" vertical="center"/>
    </xf>
    <xf numFmtId="49" fontId="11" fillId="0" borderId="9" xfId="2" applyNumberFormat="1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1" fillId="5" borderId="9" xfId="2" applyFill="1" applyBorder="1" applyAlignment="1">
      <alignment horizontal="center" vertical="center"/>
    </xf>
    <xf numFmtId="0" fontId="11" fillId="6" borderId="9" xfId="2" applyFill="1" applyBorder="1" applyAlignment="1">
      <alignment horizontal="center" vertical="center"/>
    </xf>
    <xf numFmtId="0" fontId="11" fillId="7" borderId="9" xfId="2" applyFill="1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49" fontId="22" fillId="2" borderId="9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49" fontId="22" fillId="9" borderId="9" xfId="0" applyNumberFormat="1" applyFont="1" applyFill="1" applyBorder="1" applyAlignment="1">
      <alignment horizontal="center" vertical="center"/>
    </xf>
    <xf numFmtId="49" fontId="11" fillId="9" borderId="9" xfId="0" applyNumberFormat="1" applyFont="1" applyFill="1" applyBorder="1" applyAlignment="1">
      <alignment horizontal="center" vertical="center"/>
    </xf>
    <xf numFmtId="49" fontId="28" fillId="0" borderId="9" xfId="0" applyNumberFormat="1" applyFont="1" applyFill="1" applyBorder="1" applyAlignment="1">
      <alignment horizontal="center" vertical="center"/>
    </xf>
    <xf numFmtId="49" fontId="29" fillId="0" borderId="9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 vertical="center"/>
    </xf>
    <xf numFmtId="2" fontId="0" fillId="13" borderId="4" xfId="0" applyNumberFormat="1" applyFill="1" applyBorder="1" applyAlignment="1">
      <alignment horizontal="center" vertical="center"/>
    </xf>
    <xf numFmtId="2" fontId="0" fillId="11" borderId="4" xfId="0" applyNumberFormat="1" applyFill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164" fontId="0" fillId="13" borderId="3" xfId="0" applyNumberFormat="1" applyFill="1" applyBorder="1" applyAlignment="1">
      <alignment horizontal="center" vertical="center"/>
    </xf>
    <xf numFmtId="164" fontId="0" fillId="11" borderId="3" xfId="0" applyNumberFormat="1" applyFill="1" applyBorder="1" applyAlignment="1">
      <alignment horizontal="center" vertical="center"/>
    </xf>
    <xf numFmtId="164" fontId="0" fillId="10" borderId="3" xfId="0" applyNumberFormat="1" applyFill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2" fontId="0" fillId="13" borderId="10" xfId="0" applyNumberForma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2" fontId="21" fillId="0" borderId="13" xfId="0" applyNumberFormat="1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2" fontId="22" fillId="0" borderId="6" xfId="0" applyNumberFormat="1" applyFont="1" applyBorder="1" applyAlignment="1">
      <alignment horizontal="center" vertical="center"/>
    </xf>
    <xf numFmtId="14" fontId="22" fillId="0" borderId="0" xfId="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22" fillId="4" borderId="9" xfId="1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49" fontId="11" fillId="9" borderId="9" xfId="0" applyNumberFormat="1" applyFont="1" applyFill="1" applyBorder="1" applyAlignment="1">
      <alignment horizontal="center" vertical="center"/>
    </xf>
    <xf numFmtId="49" fontId="10" fillId="9" borderId="9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5" borderId="10" xfId="0" applyNumberFormat="1" applyFill="1" applyBorder="1" applyAlignment="1">
      <alignment horizontal="center" vertical="center"/>
    </xf>
    <xf numFmtId="49" fontId="10" fillId="0" borderId="9" xfId="1" applyNumberFormat="1" applyFont="1" applyFill="1" applyBorder="1" applyAlignment="1">
      <alignment horizontal="center" vertical="center"/>
    </xf>
    <xf numFmtId="2" fontId="0" fillId="14" borderId="4" xfId="0" applyNumberFormat="1" applyFill="1" applyBorder="1" applyAlignment="1">
      <alignment horizontal="center" vertical="center"/>
    </xf>
    <xf numFmtId="164" fontId="0" fillId="14" borderId="3" xfId="0" applyNumberFormat="1" applyFill="1" applyBorder="1" applyAlignment="1">
      <alignment horizontal="center" vertical="center"/>
    </xf>
    <xf numFmtId="164" fontId="0" fillId="14" borderId="8" xfId="0" applyNumberFormat="1" applyFill="1" applyBorder="1" applyAlignment="1">
      <alignment horizontal="center" vertical="center"/>
    </xf>
    <xf numFmtId="164" fontId="0" fillId="15" borderId="3" xfId="0" applyNumberFormat="1" applyFill="1" applyBorder="1" applyAlignment="1">
      <alignment horizontal="center" vertical="center"/>
    </xf>
    <xf numFmtId="2" fontId="0" fillId="15" borderId="4" xfId="0" applyNumberForma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/>
    </xf>
    <xf numFmtId="164" fontId="20" fillId="3" borderId="9" xfId="1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/>
    </xf>
    <xf numFmtId="20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0" fillId="3" borderId="9" xfId="1" applyFill="1" applyBorder="1" applyAlignment="1">
      <alignment horizontal="center" vertical="center"/>
    </xf>
    <xf numFmtId="20" fontId="20" fillId="3" borderId="9" xfId="1" applyNumberFormat="1" applyFill="1" applyBorder="1" applyAlignment="1">
      <alignment horizontal="center" vertical="center"/>
    </xf>
    <xf numFmtId="49" fontId="19" fillId="3" borderId="9" xfId="1" applyNumberFormat="1" applyFont="1" applyFill="1" applyBorder="1" applyAlignment="1">
      <alignment horizontal="center" vertical="center"/>
    </xf>
    <xf numFmtId="49" fontId="8" fillId="0" borderId="9" xfId="1" applyNumberFormat="1" applyFont="1" applyFill="1" applyBorder="1" applyAlignment="1">
      <alignment horizontal="center" vertical="center"/>
    </xf>
    <xf numFmtId="49" fontId="8" fillId="9" borderId="9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 wrapText="1"/>
    </xf>
    <xf numFmtId="49" fontId="7" fillId="9" borderId="9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49" fontId="22" fillId="0" borderId="9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31" fillId="0" borderId="0" xfId="0" applyFont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20" fontId="31" fillId="0" borderId="9" xfId="0" applyNumberFormat="1" applyFont="1" applyBorder="1" applyAlignment="1">
      <alignment horizontal="center"/>
    </xf>
    <xf numFmtId="2" fontId="31" fillId="0" borderId="9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16" borderId="9" xfId="0" applyNumberFormat="1" applyFont="1" applyFill="1" applyBorder="1" applyAlignment="1">
      <alignment horizontal="center"/>
    </xf>
    <xf numFmtId="165" fontId="17" fillId="2" borderId="9" xfId="0" applyNumberFormat="1" applyFont="1" applyFill="1" applyBorder="1" applyAlignment="1">
      <alignment horizontal="center" vertical="center"/>
    </xf>
    <xf numFmtId="49" fontId="29" fillId="0" borderId="9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horizontal="center" vertical="center"/>
    </xf>
    <xf numFmtId="49" fontId="17" fillId="9" borderId="9" xfId="0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2" fontId="17" fillId="0" borderId="14" xfId="0" applyNumberFormat="1" applyFont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6" fillId="9" borderId="9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 wrapText="1"/>
    </xf>
    <xf numFmtId="49" fontId="5" fillId="9" borderId="9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49" fontId="5" fillId="0" borderId="9" xfId="1" applyNumberFormat="1" applyFont="1" applyFill="1" applyBorder="1" applyAlignment="1">
      <alignment horizontal="center" vertical="center"/>
    </xf>
    <xf numFmtId="165" fontId="20" fillId="0" borderId="9" xfId="1" applyNumberFormat="1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center"/>
    </xf>
    <xf numFmtId="165" fontId="17" fillId="2" borderId="9" xfId="0" applyNumberFormat="1" applyFont="1" applyFill="1" applyBorder="1" applyAlignment="1">
      <alignment horizontal="center" vertical="center" wrapText="1"/>
    </xf>
    <xf numFmtId="49" fontId="4" fillId="0" borderId="9" xfId="1" applyNumberFormat="1" applyFont="1" applyFill="1" applyBorder="1" applyAlignment="1">
      <alignment horizontal="center" vertical="center"/>
    </xf>
    <xf numFmtId="49" fontId="4" fillId="9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165" fontId="4" fillId="9" borderId="9" xfId="0" applyNumberFormat="1" applyFont="1" applyFill="1" applyBorder="1" applyAlignment="1">
      <alignment horizontal="center" vertical="center"/>
    </xf>
    <xf numFmtId="49" fontId="3" fillId="9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0" fontId="22" fillId="0" borderId="26" xfId="1" applyFont="1" applyBorder="1" applyAlignment="1">
      <alignment vertical="center"/>
    </xf>
    <xf numFmtId="0" fontId="20" fillId="2" borderId="4" xfId="1" applyFill="1" applyBorder="1" applyAlignment="1">
      <alignment horizontal="center" vertical="center"/>
    </xf>
    <xf numFmtId="20" fontId="18" fillId="3" borderId="3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20" fontId="18" fillId="3" borderId="3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20" fillId="3" borderId="3" xfId="1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/>
    </xf>
    <xf numFmtId="20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0" fillId="0" borderId="3" xfId="1" applyBorder="1" applyAlignment="1">
      <alignment horizontal="center" vertical="center"/>
    </xf>
    <xf numFmtId="0" fontId="20" fillId="0" borderId="4" xfId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0" fillId="3" borderId="3" xfId="1" applyFill="1" applyBorder="1" applyAlignment="1">
      <alignment horizontal="center" vertical="center"/>
    </xf>
    <xf numFmtId="49" fontId="11" fillId="3" borderId="3" xfId="1" applyNumberFormat="1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0" fontId="22" fillId="0" borderId="30" xfId="1" applyFont="1" applyBorder="1" applyAlignment="1">
      <alignment vertical="center"/>
    </xf>
    <xf numFmtId="14" fontId="22" fillId="0" borderId="31" xfId="1" applyNumberFormat="1" applyFont="1" applyBorder="1" applyAlignment="1">
      <alignment horizontal="center" vertical="center"/>
    </xf>
    <xf numFmtId="14" fontId="22" fillId="0" borderId="32" xfId="1" applyNumberFormat="1" applyFont="1" applyBorder="1" applyAlignment="1">
      <alignment horizontal="center" vertical="center"/>
    </xf>
    <xf numFmtId="14" fontId="22" fillId="0" borderId="33" xfId="1" applyNumberFormat="1" applyFont="1" applyBorder="1" applyAlignment="1">
      <alignment horizontal="center" vertical="center"/>
    </xf>
    <xf numFmtId="164" fontId="18" fillId="3" borderId="8" xfId="1" applyNumberFormat="1" applyFont="1" applyFill="1" applyBorder="1" applyAlignment="1">
      <alignment horizontal="center" vertical="center"/>
    </xf>
    <xf numFmtId="0" fontId="20" fillId="2" borderId="2" xfId="1" applyFill="1" applyBorder="1" applyAlignment="1">
      <alignment horizontal="center" vertical="center"/>
    </xf>
    <xf numFmtId="164" fontId="20" fillId="3" borderId="2" xfId="1" applyNumberFormat="1" applyFill="1" applyBorder="1" applyAlignment="1">
      <alignment horizontal="center" vertical="center"/>
    </xf>
    <xf numFmtId="0" fontId="20" fillId="2" borderId="10" xfId="1" applyFill="1" applyBorder="1" applyAlignment="1">
      <alignment horizontal="center" vertical="center"/>
    </xf>
    <xf numFmtId="164" fontId="20" fillId="3" borderId="8" xfId="1" applyNumberFormat="1" applyFill="1" applyBorder="1" applyAlignment="1">
      <alignment horizontal="center" vertical="center"/>
    </xf>
    <xf numFmtId="0" fontId="20" fillId="3" borderId="2" xfId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20" fillId="0" borderId="8" xfId="1" applyBorder="1" applyAlignment="1">
      <alignment horizontal="center" vertical="center"/>
    </xf>
    <xf numFmtId="0" fontId="20" fillId="0" borderId="2" xfId="1" applyBorder="1" applyAlignment="1">
      <alignment horizontal="center" vertical="center"/>
    </xf>
    <xf numFmtId="0" fontId="20" fillId="0" borderId="10" xfId="1" applyBorder="1" applyAlignment="1">
      <alignment horizontal="center" vertical="center"/>
    </xf>
    <xf numFmtId="0" fontId="20" fillId="3" borderId="8" xfId="1" applyFill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166" fontId="31" fillId="0" borderId="9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2" fontId="24" fillId="0" borderId="13" xfId="0" applyNumberFormat="1" applyFont="1" applyBorder="1" applyAlignment="1">
      <alignment horizontal="center"/>
    </xf>
    <xf numFmtId="49" fontId="2" fillId="0" borderId="9" xfId="1" applyNumberFormat="1" applyFont="1" applyFill="1" applyBorder="1" applyAlignment="1">
      <alignment horizontal="center" vertical="center"/>
    </xf>
    <xf numFmtId="20" fontId="18" fillId="3" borderId="5" xfId="0" applyNumberFormat="1" applyFont="1" applyFill="1" applyBorder="1" applyAlignment="1">
      <alignment horizontal="center"/>
    </xf>
    <xf numFmtId="20" fontId="0" fillId="3" borderId="6" xfId="0" applyNumberFormat="1" applyFill="1" applyBorder="1" applyAlignment="1">
      <alignment horizontal="center"/>
    </xf>
    <xf numFmtId="20" fontId="0" fillId="3" borderId="5" xfId="0" applyNumberFormat="1" applyFill="1" applyBorder="1" applyAlignment="1">
      <alignment horizontal="center"/>
    </xf>
    <xf numFmtId="49" fontId="2" fillId="9" borderId="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left"/>
    </xf>
    <xf numFmtId="0" fontId="22" fillId="0" borderId="9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49" fontId="22" fillId="4" borderId="3" xfId="0" applyNumberFormat="1" applyFont="1" applyFill="1" applyBorder="1" applyAlignment="1">
      <alignment horizontal="center" vertical="center"/>
    </xf>
    <xf numFmtId="49" fontId="22" fillId="4" borderId="9" xfId="0" applyNumberFormat="1" applyFont="1" applyFill="1" applyBorder="1" applyAlignment="1">
      <alignment horizontal="center" vertical="center"/>
    </xf>
    <xf numFmtId="49" fontId="17" fillId="4" borderId="9" xfId="0" applyNumberFormat="1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  <xf numFmtId="49" fontId="22" fillId="2" borderId="17" xfId="0" applyNumberFormat="1" applyFont="1" applyFill="1" applyBorder="1" applyAlignment="1">
      <alignment horizontal="center" vertical="center"/>
    </xf>
    <xf numFmtId="49" fontId="22" fillId="2" borderId="18" xfId="0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right" vertical="center"/>
    </xf>
    <xf numFmtId="49" fontId="29" fillId="0" borderId="9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49" fontId="22" fillId="0" borderId="23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3" fillId="4" borderId="9" xfId="0" applyNumberFormat="1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horizontal="center" vertical="center"/>
    </xf>
    <xf numFmtId="49" fontId="29" fillId="0" borderId="7" xfId="0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 wrapText="1"/>
    </xf>
    <xf numFmtId="165" fontId="21" fillId="0" borderId="1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7" fillId="2" borderId="9" xfId="0" applyNumberFormat="1" applyFont="1" applyFill="1" applyBorder="1" applyAlignment="1">
      <alignment horizontal="center" vertical="center"/>
    </xf>
    <xf numFmtId="49" fontId="28" fillId="0" borderId="9" xfId="0" applyNumberFormat="1" applyFont="1" applyFill="1" applyBorder="1" applyAlignment="1">
      <alignment horizontal="right" vertical="center"/>
    </xf>
    <xf numFmtId="49" fontId="28" fillId="0" borderId="6" xfId="0" applyNumberFormat="1" applyFont="1" applyFill="1" applyBorder="1" applyAlignment="1">
      <alignment horizontal="right" vertical="center"/>
    </xf>
    <xf numFmtId="2" fontId="17" fillId="0" borderId="10" xfId="0" applyNumberFormat="1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/>
    </xf>
    <xf numFmtId="49" fontId="14" fillId="9" borderId="9" xfId="0" applyNumberFormat="1" applyFont="1" applyFill="1" applyBorder="1" applyAlignment="1">
      <alignment horizontal="center" vertical="center"/>
    </xf>
    <xf numFmtId="49" fontId="15" fillId="9" borderId="9" xfId="0" applyNumberFormat="1" applyFont="1" applyFill="1" applyBorder="1" applyAlignment="1">
      <alignment horizontal="center" vertical="center"/>
    </xf>
    <xf numFmtId="49" fontId="14" fillId="4" borderId="9" xfId="0" applyNumberFormat="1" applyFont="1" applyFill="1" applyBorder="1" applyAlignment="1">
      <alignment horizontal="center" vertical="center"/>
    </xf>
    <xf numFmtId="49" fontId="12" fillId="9" borderId="9" xfId="0" applyNumberFormat="1" applyFont="1" applyFill="1" applyBorder="1" applyAlignment="1">
      <alignment horizontal="center" vertical="center"/>
    </xf>
    <xf numFmtId="49" fontId="17" fillId="9" borderId="9" xfId="0" applyNumberFormat="1" applyFont="1" applyFill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/>
    </xf>
    <xf numFmtId="0" fontId="13" fillId="2" borderId="9" xfId="0" applyNumberFormat="1" applyFont="1" applyFill="1" applyBorder="1" applyAlignment="1">
      <alignment horizontal="center" vertical="center" wrapText="1"/>
    </xf>
    <xf numFmtId="49" fontId="13" fillId="9" borderId="9" xfId="0" applyNumberFormat="1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 wrapText="1"/>
    </xf>
    <xf numFmtId="0" fontId="15" fillId="2" borderId="9" xfId="0" applyNumberFormat="1" applyFont="1" applyFill="1" applyBorder="1" applyAlignment="1">
      <alignment horizontal="center" vertical="center"/>
    </xf>
    <xf numFmtId="49" fontId="16" fillId="9" borderId="9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165" fontId="17" fillId="2" borderId="2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49" fontId="22" fillId="5" borderId="20" xfId="0" applyNumberFormat="1" applyFont="1" applyFill="1" applyBorder="1" applyAlignment="1">
      <alignment horizontal="center" vertical="center"/>
    </xf>
    <xf numFmtId="49" fontId="22" fillId="5" borderId="25" xfId="0" applyNumberFormat="1" applyFont="1" applyFill="1" applyBorder="1" applyAlignment="1">
      <alignment horizontal="center" vertical="center"/>
    </xf>
    <xf numFmtId="49" fontId="22" fillId="5" borderId="24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2" fontId="17" fillId="0" borderId="14" xfId="0" applyNumberFormat="1" applyFont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9" borderId="9" xfId="0" applyNumberFormat="1" applyFont="1" applyFill="1" applyBorder="1" applyAlignment="1">
      <alignment horizontal="center" vertical="center"/>
    </xf>
    <xf numFmtId="49" fontId="9" fillId="9" borderId="9" xfId="0" applyNumberFormat="1" applyFont="1" applyFill="1" applyBorder="1" applyAlignment="1">
      <alignment horizontal="center" vertical="center"/>
    </xf>
    <xf numFmtId="2" fontId="17" fillId="0" borderId="21" xfId="0" applyNumberFormat="1" applyFont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/>
    </xf>
    <xf numFmtId="49" fontId="10" fillId="9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center" vertical="center"/>
    </xf>
    <xf numFmtId="49" fontId="11" fillId="9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9" borderId="9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9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9" borderId="9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9" borderId="9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14" fontId="24" fillId="4" borderId="9" xfId="0" applyNumberFormat="1" applyFont="1" applyFill="1" applyBorder="1" applyAlignment="1">
      <alignment horizontal="center"/>
    </xf>
    <xf numFmtId="0" fontId="24" fillId="4" borderId="9" xfId="0" applyFont="1" applyFill="1" applyBorder="1" applyAlignment="1">
      <alignment horizontal="center"/>
    </xf>
    <xf numFmtId="14" fontId="24" fillId="4" borderId="17" xfId="0" applyNumberFormat="1" applyFont="1" applyFill="1" applyBorder="1" applyAlignment="1">
      <alignment horizontal="center"/>
    </xf>
    <xf numFmtId="14" fontId="24" fillId="4" borderId="18" xfId="0" applyNumberFormat="1" applyFont="1" applyFill="1" applyBorder="1" applyAlignment="1">
      <alignment horizontal="center"/>
    </xf>
    <xf numFmtId="14" fontId="24" fillId="4" borderId="19" xfId="0" applyNumberFormat="1" applyFont="1" applyFill="1" applyBorder="1" applyAlignment="1">
      <alignment horizontal="center"/>
    </xf>
    <xf numFmtId="0" fontId="24" fillId="4" borderId="14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1CF8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'DR.ÖZETİ+GRAFİK'!$B$1:$B$2</c:f>
              <c:strCache>
                <c:ptCount val="2"/>
                <c:pt idx="0">
                  <c:v>SABAH</c:v>
                </c:pt>
                <c:pt idx="1">
                  <c:v>AÇ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'DR.ÖZETİ+GRAFİK'!$A$3:$A$46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'DR.ÖZETİ+GRAFİK'!$B$3:$B$46</c:f>
              <c:numCache>
                <c:formatCode>General</c:formatCode>
                <c:ptCount val="44"/>
                <c:pt idx="0">
                  <c:v>77</c:v>
                </c:pt>
                <c:pt idx="1">
                  <c:v>216</c:v>
                </c:pt>
                <c:pt idx="2">
                  <c:v>73</c:v>
                </c:pt>
                <c:pt idx="3">
                  <c:v>98</c:v>
                </c:pt>
                <c:pt idx="4">
                  <c:v>77</c:v>
                </c:pt>
                <c:pt idx="5">
                  <c:v>176</c:v>
                </c:pt>
                <c:pt idx="6">
                  <c:v>123</c:v>
                </c:pt>
                <c:pt idx="7">
                  <c:v>195</c:v>
                </c:pt>
                <c:pt idx="8">
                  <c:v>65</c:v>
                </c:pt>
                <c:pt idx="9">
                  <c:v>230</c:v>
                </c:pt>
                <c:pt idx="10">
                  <c:v>76</c:v>
                </c:pt>
                <c:pt idx="11">
                  <c:v>100</c:v>
                </c:pt>
                <c:pt idx="12">
                  <c:v>70</c:v>
                </c:pt>
                <c:pt idx="13">
                  <c:v>149</c:v>
                </c:pt>
                <c:pt idx="14">
                  <c:v>99</c:v>
                </c:pt>
                <c:pt idx="15">
                  <c:v>129</c:v>
                </c:pt>
                <c:pt idx="16">
                  <c:v>154</c:v>
                </c:pt>
                <c:pt idx="17">
                  <c:v>144</c:v>
                </c:pt>
                <c:pt idx="18">
                  <c:v>88</c:v>
                </c:pt>
                <c:pt idx="19">
                  <c:v>91</c:v>
                </c:pt>
                <c:pt idx="20">
                  <c:v>72</c:v>
                </c:pt>
                <c:pt idx="21">
                  <c:v>69</c:v>
                </c:pt>
                <c:pt idx="22">
                  <c:v>144</c:v>
                </c:pt>
                <c:pt idx="23">
                  <c:v>88</c:v>
                </c:pt>
                <c:pt idx="24">
                  <c:v>85</c:v>
                </c:pt>
                <c:pt idx="25">
                  <c:v>79</c:v>
                </c:pt>
                <c:pt idx="26">
                  <c:v>69</c:v>
                </c:pt>
                <c:pt idx="27">
                  <c:v>111</c:v>
                </c:pt>
                <c:pt idx="28">
                  <c:v>140</c:v>
                </c:pt>
                <c:pt idx="29">
                  <c:v>140</c:v>
                </c:pt>
                <c:pt idx="30">
                  <c:v>129</c:v>
                </c:pt>
                <c:pt idx="31">
                  <c:v>150</c:v>
                </c:pt>
                <c:pt idx="32">
                  <c:v>107</c:v>
                </c:pt>
                <c:pt idx="33">
                  <c:v>85</c:v>
                </c:pt>
                <c:pt idx="34">
                  <c:v>87</c:v>
                </c:pt>
                <c:pt idx="35">
                  <c:v>142</c:v>
                </c:pt>
                <c:pt idx="36">
                  <c:v>122</c:v>
                </c:pt>
                <c:pt idx="37">
                  <c:v>116</c:v>
                </c:pt>
                <c:pt idx="38">
                  <c:v>116</c:v>
                </c:pt>
                <c:pt idx="39">
                  <c:v>172</c:v>
                </c:pt>
                <c:pt idx="40">
                  <c:v>162</c:v>
                </c:pt>
                <c:pt idx="41">
                  <c:v>131</c:v>
                </c:pt>
                <c:pt idx="42">
                  <c:v>131</c:v>
                </c:pt>
                <c:pt idx="43">
                  <c:v>136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'DR.ÖZETİ+GRAFİK'!$C$1:$C$2</c:f>
              <c:strCache>
                <c:ptCount val="2"/>
                <c:pt idx="0">
                  <c:v>SABAH</c:v>
                </c:pt>
                <c:pt idx="1">
                  <c:v>TOK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'DR.ÖZETİ+GRAFİK'!$A$3:$A$46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'DR.ÖZETİ+GRAFİK'!$C$3:$C$46</c:f>
              <c:numCache>
                <c:formatCode>General</c:formatCode>
                <c:ptCount val="44"/>
                <c:pt idx="0">
                  <c:v>95</c:v>
                </c:pt>
                <c:pt idx="1">
                  <c:v>131</c:v>
                </c:pt>
                <c:pt idx="2">
                  <c:v>101</c:v>
                </c:pt>
                <c:pt idx="3">
                  <c:v>115</c:v>
                </c:pt>
                <c:pt idx="4">
                  <c:v>102</c:v>
                </c:pt>
                <c:pt idx="6">
                  <c:v>126</c:v>
                </c:pt>
                <c:pt idx="7">
                  <c:v>138</c:v>
                </c:pt>
                <c:pt idx="8">
                  <c:v>103</c:v>
                </c:pt>
                <c:pt idx="9">
                  <c:v>179</c:v>
                </c:pt>
                <c:pt idx="10">
                  <c:v>114</c:v>
                </c:pt>
                <c:pt idx="11">
                  <c:v>75</c:v>
                </c:pt>
                <c:pt idx="12">
                  <c:v>96</c:v>
                </c:pt>
                <c:pt idx="13">
                  <c:v>109</c:v>
                </c:pt>
                <c:pt idx="14">
                  <c:v>56</c:v>
                </c:pt>
                <c:pt idx="15">
                  <c:v>117</c:v>
                </c:pt>
                <c:pt idx="16">
                  <c:v>128</c:v>
                </c:pt>
                <c:pt idx="17">
                  <c:v>91</c:v>
                </c:pt>
                <c:pt idx="18">
                  <c:v>124</c:v>
                </c:pt>
                <c:pt idx="19">
                  <c:v>76</c:v>
                </c:pt>
                <c:pt idx="20">
                  <c:v>78</c:v>
                </c:pt>
                <c:pt idx="21">
                  <c:v>97</c:v>
                </c:pt>
                <c:pt idx="22">
                  <c:v>80</c:v>
                </c:pt>
                <c:pt idx="24">
                  <c:v>135</c:v>
                </c:pt>
                <c:pt idx="25">
                  <c:v>81</c:v>
                </c:pt>
                <c:pt idx="26">
                  <c:v>137</c:v>
                </c:pt>
                <c:pt idx="27">
                  <c:v>84</c:v>
                </c:pt>
                <c:pt idx="28">
                  <c:v>86</c:v>
                </c:pt>
                <c:pt idx="29">
                  <c:v>171</c:v>
                </c:pt>
                <c:pt idx="30">
                  <c:v>173</c:v>
                </c:pt>
                <c:pt idx="31">
                  <c:v>143</c:v>
                </c:pt>
                <c:pt idx="32">
                  <c:v>104</c:v>
                </c:pt>
                <c:pt idx="33">
                  <c:v>102</c:v>
                </c:pt>
                <c:pt idx="34">
                  <c:v>164</c:v>
                </c:pt>
                <c:pt idx="35">
                  <c:v>166</c:v>
                </c:pt>
                <c:pt idx="36">
                  <c:v>153</c:v>
                </c:pt>
                <c:pt idx="37">
                  <c:v>104</c:v>
                </c:pt>
                <c:pt idx="38">
                  <c:v>126</c:v>
                </c:pt>
                <c:pt idx="41">
                  <c:v>103</c:v>
                </c:pt>
                <c:pt idx="42">
                  <c:v>133</c:v>
                </c:pt>
                <c:pt idx="43">
                  <c:v>192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'DR.ÖZETİ+GRAFİK'!$D$1:$D$2</c:f>
              <c:strCache>
                <c:ptCount val="2"/>
                <c:pt idx="0">
                  <c:v>ÖĞLE</c:v>
                </c:pt>
                <c:pt idx="1">
                  <c:v>AÇ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'DR.ÖZETİ+GRAFİK'!$A$3:$A$46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'DR.ÖZETİ+GRAFİK'!$D$3:$D$46</c:f>
              <c:numCache>
                <c:formatCode>General</c:formatCode>
                <c:ptCount val="44"/>
                <c:pt idx="1">
                  <c:v>101</c:v>
                </c:pt>
                <c:pt idx="2">
                  <c:v>114</c:v>
                </c:pt>
                <c:pt idx="3">
                  <c:v>138</c:v>
                </c:pt>
                <c:pt idx="4">
                  <c:v>130</c:v>
                </c:pt>
                <c:pt idx="5">
                  <c:v>286</c:v>
                </c:pt>
                <c:pt idx="6">
                  <c:v>133</c:v>
                </c:pt>
                <c:pt idx="7">
                  <c:v>178</c:v>
                </c:pt>
                <c:pt idx="8">
                  <c:v>81</c:v>
                </c:pt>
                <c:pt idx="9">
                  <c:v>65</c:v>
                </c:pt>
                <c:pt idx="10">
                  <c:v>116</c:v>
                </c:pt>
                <c:pt idx="11">
                  <c:v>105</c:v>
                </c:pt>
                <c:pt idx="12">
                  <c:v>97</c:v>
                </c:pt>
                <c:pt idx="13">
                  <c:v>157</c:v>
                </c:pt>
                <c:pt idx="14">
                  <c:v>115</c:v>
                </c:pt>
                <c:pt idx="15">
                  <c:v>188</c:v>
                </c:pt>
                <c:pt idx="16">
                  <c:v>116</c:v>
                </c:pt>
                <c:pt idx="17">
                  <c:v>84</c:v>
                </c:pt>
                <c:pt idx="18">
                  <c:v>134</c:v>
                </c:pt>
                <c:pt idx="19">
                  <c:v>132</c:v>
                </c:pt>
                <c:pt idx="20">
                  <c:v>148</c:v>
                </c:pt>
                <c:pt idx="21">
                  <c:v>127</c:v>
                </c:pt>
                <c:pt idx="22">
                  <c:v>86</c:v>
                </c:pt>
                <c:pt idx="23">
                  <c:v>111</c:v>
                </c:pt>
                <c:pt idx="24">
                  <c:v>77</c:v>
                </c:pt>
                <c:pt idx="25">
                  <c:v>69</c:v>
                </c:pt>
                <c:pt idx="26">
                  <c:v>108</c:v>
                </c:pt>
                <c:pt idx="27">
                  <c:v>114</c:v>
                </c:pt>
                <c:pt idx="28">
                  <c:v>84</c:v>
                </c:pt>
                <c:pt idx="29">
                  <c:v>121</c:v>
                </c:pt>
                <c:pt idx="30">
                  <c:v>147</c:v>
                </c:pt>
                <c:pt idx="31">
                  <c:v>69</c:v>
                </c:pt>
                <c:pt idx="32">
                  <c:v>91</c:v>
                </c:pt>
                <c:pt idx="33">
                  <c:v>93</c:v>
                </c:pt>
                <c:pt idx="34">
                  <c:v>129</c:v>
                </c:pt>
                <c:pt idx="35">
                  <c:v>66</c:v>
                </c:pt>
                <c:pt idx="36">
                  <c:v>76</c:v>
                </c:pt>
                <c:pt idx="37">
                  <c:v>88</c:v>
                </c:pt>
                <c:pt idx="38">
                  <c:v>99</c:v>
                </c:pt>
                <c:pt idx="39">
                  <c:v>71</c:v>
                </c:pt>
                <c:pt idx="40">
                  <c:v>113</c:v>
                </c:pt>
                <c:pt idx="41">
                  <c:v>117</c:v>
                </c:pt>
                <c:pt idx="42">
                  <c:v>121</c:v>
                </c:pt>
                <c:pt idx="43">
                  <c:v>144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'DR.ÖZETİ+GRAFİK'!$E$1:$E$2</c:f>
              <c:strCache>
                <c:ptCount val="2"/>
                <c:pt idx="0">
                  <c:v>ÖĞLE</c:v>
                </c:pt>
                <c:pt idx="1">
                  <c:v>TOK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'DR.ÖZETİ+GRAFİK'!$A$3:$A$46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'DR.ÖZETİ+GRAFİK'!$E$3:$E$46</c:f>
              <c:numCache>
                <c:formatCode>General</c:formatCode>
                <c:ptCount val="44"/>
                <c:pt idx="1">
                  <c:v>119</c:v>
                </c:pt>
                <c:pt idx="2">
                  <c:v>76</c:v>
                </c:pt>
                <c:pt idx="4">
                  <c:v>88</c:v>
                </c:pt>
                <c:pt idx="5">
                  <c:v>87</c:v>
                </c:pt>
                <c:pt idx="8">
                  <c:v>121</c:v>
                </c:pt>
                <c:pt idx="9">
                  <c:v>52</c:v>
                </c:pt>
                <c:pt idx="10">
                  <c:v>161</c:v>
                </c:pt>
                <c:pt idx="11">
                  <c:v>140</c:v>
                </c:pt>
                <c:pt idx="12">
                  <c:v>93</c:v>
                </c:pt>
                <c:pt idx="13">
                  <c:v>152</c:v>
                </c:pt>
                <c:pt idx="15">
                  <c:v>169</c:v>
                </c:pt>
                <c:pt idx="16">
                  <c:v>151</c:v>
                </c:pt>
                <c:pt idx="17">
                  <c:v>136</c:v>
                </c:pt>
                <c:pt idx="18">
                  <c:v>169</c:v>
                </c:pt>
                <c:pt idx="20">
                  <c:v>133</c:v>
                </c:pt>
                <c:pt idx="21">
                  <c:v>139</c:v>
                </c:pt>
                <c:pt idx="23">
                  <c:v>109</c:v>
                </c:pt>
                <c:pt idx="24">
                  <c:v>112</c:v>
                </c:pt>
                <c:pt idx="25">
                  <c:v>175</c:v>
                </c:pt>
                <c:pt idx="26">
                  <c:v>94</c:v>
                </c:pt>
                <c:pt idx="27">
                  <c:v>75</c:v>
                </c:pt>
                <c:pt idx="28">
                  <c:v>96</c:v>
                </c:pt>
                <c:pt idx="29">
                  <c:v>156</c:v>
                </c:pt>
                <c:pt idx="30">
                  <c:v>118</c:v>
                </c:pt>
                <c:pt idx="31">
                  <c:v>69</c:v>
                </c:pt>
                <c:pt idx="32">
                  <c:v>120</c:v>
                </c:pt>
                <c:pt idx="33">
                  <c:v>154</c:v>
                </c:pt>
                <c:pt idx="34">
                  <c:v>113</c:v>
                </c:pt>
                <c:pt idx="36">
                  <c:v>79</c:v>
                </c:pt>
                <c:pt idx="37">
                  <c:v>68</c:v>
                </c:pt>
                <c:pt idx="38">
                  <c:v>146</c:v>
                </c:pt>
                <c:pt idx="40">
                  <c:v>83</c:v>
                </c:pt>
                <c:pt idx="42">
                  <c:v>100</c:v>
                </c:pt>
                <c:pt idx="43">
                  <c:v>101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'DR.ÖZETİ+GRAFİK'!$F$1:$F$2</c:f>
              <c:strCache>
                <c:ptCount val="2"/>
                <c:pt idx="0">
                  <c:v>AKŞAM</c:v>
                </c:pt>
                <c:pt idx="1">
                  <c:v>AÇ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'DR.ÖZETİ+GRAFİK'!$A$3:$A$46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'DR.ÖZETİ+GRAFİK'!$F$3:$F$46</c:f>
              <c:numCache>
                <c:formatCode>General</c:formatCode>
                <c:ptCount val="44"/>
                <c:pt idx="0">
                  <c:v>67</c:v>
                </c:pt>
                <c:pt idx="1">
                  <c:v>253</c:v>
                </c:pt>
                <c:pt idx="2">
                  <c:v>154</c:v>
                </c:pt>
                <c:pt idx="3">
                  <c:v>195</c:v>
                </c:pt>
                <c:pt idx="4">
                  <c:v>192</c:v>
                </c:pt>
                <c:pt idx="5">
                  <c:v>143</c:v>
                </c:pt>
                <c:pt idx="6">
                  <c:v>179</c:v>
                </c:pt>
                <c:pt idx="7">
                  <c:v>133</c:v>
                </c:pt>
                <c:pt idx="8">
                  <c:v>77</c:v>
                </c:pt>
                <c:pt idx="9">
                  <c:v>207</c:v>
                </c:pt>
                <c:pt idx="10">
                  <c:v>97</c:v>
                </c:pt>
                <c:pt idx="11">
                  <c:v>155</c:v>
                </c:pt>
                <c:pt idx="12">
                  <c:v>100</c:v>
                </c:pt>
                <c:pt idx="13">
                  <c:v>182</c:v>
                </c:pt>
                <c:pt idx="14">
                  <c:v>264</c:v>
                </c:pt>
                <c:pt idx="15">
                  <c:v>151</c:v>
                </c:pt>
                <c:pt idx="16">
                  <c:v>137</c:v>
                </c:pt>
                <c:pt idx="17">
                  <c:v>146</c:v>
                </c:pt>
                <c:pt idx="18">
                  <c:v>198</c:v>
                </c:pt>
                <c:pt idx="19">
                  <c:v>155</c:v>
                </c:pt>
                <c:pt idx="20">
                  <c:v>238</c:v>
                </c:pt>
                <c:pt idx="21">
                  <c:v>176</c:v>
                </c:pt>
                <c:pt idx="22">
                  <c:v>136</c:v>
                </c:pt>
                <c:pt idx="23">
                  <c:v>161</c:v>
                </c:pt>
                <c:pt idx="24">
                  <c:v>119</c:v>
                </c:pt>
                <c:pt idx="25">
                  <c:v>233</c:v>
                </c:pt>
                <c:pt idx="26">
                  <c:v>148</c:v>
                </c:pt>
                <c:pt idx="27">
                  <c:v>123</c:v>
                </c:pt>
                <c:pt idx="28">
                  <c:v>176</c:v>
                </c:pt>
                <c:pt idx="29">
                  <c:v>93</c:v>
                </c:pt>
                <c:pt idx="30">
                  <c:v>101</c:v>
                </c:pt>
                <c:pt idx="31">
                  <c:v>66</c:v>
                </c:pt>
                <c:pt idx="32">
                  <c:v>100</c:v>
                </c:pt>
                <c:pt idx="33">
                  <c:v>198</c:v>
                </c:pt>
                <c:pt idx="34">
                  <c:v>163</c:v>
                </c:pt>
                <c:pt idx="35">
                  <c:v>150</c:v>
                </c:pt>
                <c:pt idx="36">
                  <c:v>89</c:v>
                </c:pt>
                <c:pt idx="37">
                  <c:v>99</c:v>
                </c:pt>
                <c:pt idx="38">
                  <c:v>245</c:v>
                </c:pt>
                <c:pt idx="39">
                  <c:v>100</c:v>
                </c:pt>
                <c:pt idx="40">
                  <c:v>102</c:v>
                </c:pt>
                <c:pt idx="41">
                  <c:v>86</c:v>
                </c:pt>
                <c:pt idx="42">
                  <c:v>176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'DR.ÖZETİ+GRAFİK'!$G$1:$G$2</c:f>
              <c:strCache>
                <c:ptCount val="2"/>
                <c:pt idx="0">
                  <c:v>AKŞAM</c:v>
                </c:pt>
                <c:pt idx="1">
                  <c:v>TOK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'DR.ÖZETİ+GRAFİK'!$A$3:$A$46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'DR.ÖZETİ+GRAFİK'!$G$3:$G$46</c:f>
              <c:numCache>
                <c:formatCode>General</c:formatCode>
                <c:ptCount val="44"/>
                <c:pt idx="1">
                  <c:v>144</c:v>
                </c:pt>
                <c:pt idx="2">
                  <c:v>119</c:v>
                </c:pt>
                <c:pt idx="3">
                  <c:v>121</c:v>
                </c:pt>
                <c:pt idx="4">
                  <c:v>135</c:v>
                </c:pt>
                <c:pt idx="5">
                  <c:v>80</c:v>
                </c:pt>
                <c:pt idx="6">
                  <c:v>155</c:v>
                </c:pt>
                <c:pt idx="7">
                  <c:v>108</c:v>
                </c:pt>
                <c:pt idx="8">
                  <c:v>121</c:v>
                </c:pt>
                <c:pt idx="9">
                  <c:v>134</c:v>
                </c:pt>
                <c:pt idx="10">
                  <c:v>67</c:v>
                </c:pt>
                <c:pt idx="11">
                  <c:v>124</c:v>
                </c:pt>
                <c:pt idx="12">
                  <c:v>64</c:v>
                </c:pt>
                <c:pt idx="13">
                  <c:v>160</c:v>
                </c:pt>
                <c:pt idx="14">
                  <c:v>193</c:v>
                </c:pt>
                <c:pt idx="15">
                  <c:v>129</c:v>
                </c:pt>
                <c:pt idx="16">
                  <c:v>192</c:v>
                </c:pt>
                <c:pt idx="17">
                  <c:v>191</c:v>
                </c:pt>
                <c:pt idx="18">
                  <c:v>156</c:v>
                </c:pt>
                <c:pt idx="19">
                  <c:v>209</c:v>
                </c:pt>
                <c:pt idx="20">
                  <c:v>207</c:v>
                </c:pt>
                <c:pt idx="21">
                  <c:v>151</c:v>
                </c:pt>
                <c:pt idx="22">
                  <c:v>129</c:v>
                </c:pt>
                <c:pt idx="23">
                  <c:v>123</c:v>
                </c:pt>
                <c:pt idx="24">
                  <c:v>124</c:v>
                </c:pt>
                <c:pt idx="25">
                  <c:v>170</c:v>
                </c:pt>
                <c:pt idx="26">
                  <c:v>97</c:v>
                </c:pt>
                <c:pt idx="27">
                  <c:v>91</c:v>
                </c:pt>
                <c:pt idx="28">
                  <c:v>148</c:v>
                </c:pt>
                <c:pt idx="29">
                  <c:v>61</c:v>
                </c:pt>
                <c:pt idx="30">
                  <c:v>90</c:v>
                </c:pt>
                <c:pt idx="31">
                  <c:v>81</c:v>
                </c:pt>
                <c:pt idx="32">
                  <c:v>82</c:v>
                </c:pt>
                <c:pt idx="33">
                  <c:v>96</c:v>
                </c:pt>
                <c:pt idx="34">
                  <c:v>147</c:v>
                </c:pt>
                <c:pt idx="35">
                  <c:v>172</c:v>
                </c:pt>
                <c:pt idx="36">
                  <c:v>80</c:v>
                </c:pt>
                <c:pt idx="37">
                  <c:v>82</c:v>
                </c:pt>
                <c:pt idx="38">
                  <c:v>219</c:v>
                </c:pt>
                <c:pt idx="39">
                  <c:v>107</c:v>
                </c:pt>
                <c:pt idx="40">
                  <c:v>109</c:v>
                </c:pt>
                <c:pt idx="41">
                  <c:v>90</c:v>
                </c:pt>
                <c:pt idx="42">
                  <c:v>156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'DR.ÖZETİ+GRAFİK'!$H$1:$H$2</c:f>
              <c:strCache>
                <c:ptCount val="2"/>
                <c:pt idx="0">
                  <c:v>GECE</c:v>
                </c:pt>
                <c:pt idx="1">
                  <c:v>22.30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'DR.ÖZETİ+GRAFİK'!$A$3:$A$46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'DR.ÖZETİ+GRAFİK'!$H$3:$H$46</c:f>
              <c:numCache>
                <c:formatCode>General</c:formatCode>
                <c:ptCount val="44"/>
                <c:pt idx="0">
                  <c:v>114</c:v>
                </c:pt>
                <c:pt idx="1">
                  <c:v>119</c:v>
                </c:pt>
                <c:pt idx="2">
                  <c:v>154</c:v>
                </c:pt>
                <c:pt idx="3">
                  <c:v>155</c:v>
                </c:pt>
                <c:pt idx="4">
                  <c:v>79</c:v>
                </c:pt>
                <c:pt idx="5">
                  <c:v>154</c:v>
                </c:pt>
                <c:pt idx="6">
                  <c:v>162</c:v>
                </c:pt>
                <c:pt idx="7">
                  <c:v>125</c:v>
                </c:pt>
                <c:pt idx="8">
                  <c:v>79</c:v>
                </c:pt>
                <c:pt idx="9">
                  <c:v>161</c:v>
                </c:pt>
                <c:pt idx="10">
                  <c:v>146</c:v>
                </c:pt>
                <c:pt idx="11">
                  <c:v>139</c:v>
                </c:pt>
                <c:pt idx="12">
                  <c:v>163</c:v>
                </c:pt>
                <c:pt idx="13">
                  <c:v>178</c:v>
                </c:pt>
                <c:pt idx="14">
                  <c:v>158</c:v>
                </c:pt>
                <c:pt idx="15">
                  <c:v>102</c:v>
                </c:pt>
                <c:pt idx="16">
                  <c:v>162</c:v>
                </c:pt>
                <c:pt idx="17">
                  <c:v>142</c:v>
                </c:pt>
                <c:pt idx="18">
                  <c:v>164</c:v>
                </c:pt>
                <c:pt idx="19">
                  <c:v>201</c:v>
                </c:pt>
                <c:pt idx="20">
                  <c:v>174</c:v>
                </c:pt>
                <c:pt idx="21">
                  <c:v>195</c:v>
                </c:pt>
                <c:pt idx="22">
                  <c:v>81</c:v>
                </c:pt>
                <c:pt idx="23">
                  <c:v>157</c:v>
                </c:pt>
                <c:pt idx="24">
                  <c:v>103</c:v>
                </c:pt>
                <c:pt idx="25">
                  <c:v>181</c:v>
                </c:pt>
                <c:pt idx="26">
                  <c:v>119</c:v>
                </c:pt>
                <c:pt idx="27">
                  <c:v>89</c:v>
                </c:pt>
                <c:pt idx="28">
                  <c:v>101</c:v>
                </c:pt>
                <c:pt idx="29">
                  <c:v>57</c:v>
                </c:pt>
                <c:pt idx="30">
                  <c:v>74</c:v>
                </c:pt>
                <c:pt idx="31">
                  <c:v>87</c:v>
                </c:pt>
                <c:pt idx="32">
                  <c:v>119</c:v>
                </c:pt>
                <c:pt idx="33">
                  <c:v>73</c:v>
                </c:pt>
                <c:pt idx="34">
                  <c:v>81</c:v>
                </c:pt>
                <c:pt idx="35">
                  <c:v>153</c:v>
                </c:pt>
                <c:pt idx="36">
                  <c:v>70</c:v>
                </c:pt>
                <c:pt idx="37">
                  <c:v>63</c:v>
                </c:pt>
                <c:pt idx="38">
                  <c:v>147</c:v>
                </c:pt>
                <c:pt idx="39">
                  <c:v>120</c:v>
                </c:pt>
                <c:pt idx="40">
                  <c:v>117</c:v>
                </c:pt>
                <c:pt idx="41">
                  <c:v>117</c:v>
                </c:pt>
                <c:pt idx="42">
                  <c:v>147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'DR.ÖZETİ+GRAFİK'!$I$1:$I$2</c:f>
              <c:strCache>
                <c:ptCount val="2"/>
                <c:pt idx="0">
                  <c:v>GECE</c:v>
                </c:pt>
                <c:pt idx="1">
                  <c:v>03.00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'DR.ÖZETİ+GRAFİK'!$A$3:$A$46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'DR.ÖZETİ+GRAFİK'!$I$3:$I$46</c:f>
              <c:numCache>
                <c:formatCode>General</c:formatCode>
                <c:ptCount val="44"/>
                <c:pt idx="0">
                  <c:v>89</c:v>
                </c:pt>
                <c:pt idx="1">
                  <c:v>95</c:v>
                </c:pt>
                <c:pt idx="3">
                  <c:v>94</c:v>
                </c:pt>
                <c:pt idx="4">
                  <c:v>140</c:v>
                </c:pt>
                <c:pt idx="5">
                  <c:v>146</c:v>
                </c:pt>
                <c:pt idx="6">
                  <c:v>260</c:v>
                </c:pt>
                <c:pt idx="7">
                  <c:v>164</c:v>
                </c:pt>
                <c:pt idx="8">
                  <c:v>57</c:v>
                </c:pt>
                <c:pt idx="9">
                  <c:v>161</c:v>
                </c:pt>
                <c:pt idx="10">
                  <c:v>186</c:v>
                </c:pt>
                <c:pt idx="12">
                  <c:v>265</c:v>
                </c:pt>
                <c:pt idx="13">
                  <c:v>231</c:v>
                </c:pt>
                <c:pt idx="14">
                  <c:v>90</c:v>
                </c:pt>
                <c:pt idx="15">
                  <c:v>60</c:v>
                </c:pt>
                <c:pt idx="16">
                  <c:v>220</c:v>
                </c:pt>
                <c:pt idx="17">
                  <c:v>99</c:v>
                </c:pt>
                <c:pt idx="19">
                  <c:v>70</c:v>
                </c:pt>
                <c:pt idx="20">
                  <c:v>169</c:v>
                </c:pt>
                <c:pt idx="21">
                  <c:v>212</c:v>
                </c:pt>
                <c:pt idx="22">
                  <c:v>126</c:v>
                </c:pt>
                <c:pt idx="23">
                  <c:v>162</c:v>
                </c:pt>
                <c:pt idx="24">
                  <c:v>133</c:v>
                </c:pt>
                <c:pt idx="26">
                  <c:v>70</c:v>
                </c:pt>
                <c:pt idx="27">
                  <c:v>201</c:v>
                </c:pt>
                <c:pt idx="28">
                  <c:v>108</c:v>
                </c:pt>
                <c:pt idx="29">
                  <c:v>67</c:v>
                </c:pt>
                <c:pt idx="30">
                  <c:v>116</c:v>
                </c:pt>
                <c:pt idx="31">
                  <c:v>90</c:v>
                </c:pt>
                <c:pt idx="32">
                  <c:v>75</c:v>
                </c:pt>
                <c:pt idx="34">
                  <c:v>96</c:v>
                </c:pt>
                <c:pt idx="35">
                  <c:v>102</c:v>
                </c:pt>
                <c:pt idx="36">
                  <c:v>95</c:v>
                </c:pt>
                <c:pt idx="37">
                  <c:v>99</c:v>
                </c:pt>
                <c:pt idx="39">
                  <c:v>185</c:v>
                </c:pt>
                <c:pt idx="40">
                  <c:v>119</c:v>
                </c:pt>
                <c:pt idx="41">
                  <c:v>161</c:v>
                </c:pt>
                <c:pt idx="42">
                  <c:v>136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002720"/>
        <c:axId val="246045776"/>
      </c:scatterChart>
      <c:valAx>
        <c:axId val="183002720"/>
        <c:scaling>
          <c:orientation val="minMax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tr-TR"/>
          </a:p>
        </c:txPr>
        <c:crossAx val="246045776"/>
        <c:crosses val="autoZero"/>
        <c:crossBetween val="midCat"/>
        <c:majorUnit val="1"/>
      </c:valAx>
      <c:valAx>
        <c:axId val="246045776"/>
        <c:scaling>
          <c:orientation val="minMax"/>
          <c:max val="300"/>
          <c:min val="4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83002720"/>
        <c:crosses val="autoZero"/>
        <c:crossBetween val="midCat"/>
        <c:majorUnit val="20"/>
        <c:min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 ÖĞÜN GRAFİK'!$C$1:$C$2</c:f>
              <c:strCache>
                <c:ptCount val="2"/>
                <c:pt idx="0">
                  <c:v>SABAH</c:v>
                </c:pt>
                <c:pt idx="1">
                  <c:v>AÇ</c:v>
                </c:pt>
              </c:strCache>
            </c:strRef>
          </c:tx>
          <c:dLbls>
            <c:dLbl>
              <c:idx val="6"/>
              <c:layout>
                <c:manualLayout>
                  <c:x val="-5.1527847537212901E-2"/>
                  <c:y val="-4.662004662004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ÖĞÜN 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 ÖĞÜN GRAFİK'!$C$3:$C$46</c:f>
              <c:numCache>
                <c:formatCode>General</c:formatCode>
                <c:ptCount val="44"/>
                <c:pt idx="0">
                  <c:v>77</c:v>
                </c:pt>
                <c:pt idx="1">
                  <c:v>216</c:v>
                </c:pt>
                <c:pt idx="2">
                  <c:v>73</c:v>
                </c:pt>
                <c:pt idx="3">
                  <c:v>98</c:v>
                </c:pt>
                <c:pt idx="4">
                  <c:v>77</c:v>
                </c:pt>
                <c:pt idx="5">
                  <c:v>176</c:v>
                </c:pt>
                <c:pt idx="6">
                  <c:v>123</c:v>
                </c:pt>
                <c:pt idx="7">
                  <c:v>195</c:v>
                </c:pt>
                <c:pt idx="8">
                  <c:v>65</c:v>
                </c:pt>
                <c:pt idx="9">
                  <c:v>230</c:v>
                </c:pt>
                <c:pt idx="10">
                  <c:v>76</c:v>
                </c:pt>
                <c:pt idx="11">
                  <c:v>100</c:v>
                </c:pt>
                <c:pt idx="12">
                  <c:v>70</c:v>
                </c:pt>
                <c:pt idx="13">
                  <c:v>149</c:v>
                </c:pt>
                <c:pt idx="14">
                  <c:v>99</c:v>
                </c:pt>
                <c:pt idx="15">
                  <c:v>129</c:v>
                </c:pt>
                <c:pt idx="16">
                  <c:v>154</c:v>
                </c:pt>
                <c:pt idx="17">
                  <c:v>144</c:v>
                </c:pt>
                <c:pt idx="18">
                  <c:v>88</c:v>
                </c:pt>
                <c:pt idx="19">
                  <c:v>91</c:v>
                </c:pt>
                <c:pt idx="20">
                  <c:v>72</c:v>
                </c:pt>
                <c:pt idx="21">
                  <c:v>69</c:v>
                </c:pt>
                <c:pt idx="22">
                  <c:v>144</c:v>
                </c:pt>
                <c:pt idx="23">
                  <c:v>88</c:v>
                </c:pt>
                <c:pt idx="24">
                  <c:v>85</c:v>
                </c:pt>
                <c:pt idx="25">
                  <c:v>79</c:v>
                </c:pt>
                <c:pt idx="26">
                  <c:v>69</c:v>
                </c:pt>
                <c:pt idx="27">
                  <c:v>111</c:v>
                </c:pt>
                <c:pt idx="28">
                  <c:v>140</c:v>
                </c:pt>
                <c:pt idx="29">
                  <c:v>140</c:v>
                </c:pt>
                <c:pt idx="30">
                  <c:v>129</c:v>
                </c:pt>
                <c:pt idx="31">
                  <c:v>150</c:v>
                </c:pt>
                <c:pt idx="32">
                  <c:v>107</c:v>
                </c:pt>
                <c:pt idx="33">
                  <c:v>85</c:v>
                </c:pt>
                <c:pt idx="34">
                  <c:v>87</c:v>
                </c:pt>
                <c:pt idx="35">
                  <c:v>142</c:v>
                </c:pt>
                <c:pt idx="36">
                  <c:v>122</c:v>
                </c:pt>
                <c:pt idx="37">
                  <c:v>116</c:v>
                </c:pt>
                <c:pt idx="38">
                  <c:v>116</c:v>
                </c:pt>
                <c:pt idx="39">
                  <c:v>172</c:v>
                </c:pt>
                <c:pt idx="40">
                  <c:v>162</c:v>
                </c:pt>
                <c:pt idx="41">
                  <c:v>131</c:v>
                </c:pt>
                <c:pt idx="42">
                  <c:v>131</c:v>
                </c:pt>
                <c:pt idx="43">
                  <c:v>136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 ÖĞÜN GRAFİK'!$E$1:$E$2</c:f>
              <c:strCache>
                <c:ptCount val="2"/>
                <c:pt idx="0">
                  <c:v>SABAH</c:v>
                </c:pt>
                <c:pt idx="1">
                  <c:v>TOK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ÖĞÜN 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 ÖĞÜN GRAFİK'!$E$3:$E$46</c:f>
              <c:numCache>
                <c:formatCode>General</c:formatCode>
                <c:ptCount val="44"/>
                <c:pt idx="0">
                  <c:v>95</c:v>
                </c:pt>
                <c:pt idx="1">
                  <c:v>131</c:v>
                </c:pt>
                <c:pt idx="2">
                  <c:v>101</c:v>
                </c:pt>
                <c:pt idx="3">
                  <c:v>115</c:v>
                </c:pt>
                <c:pt idx="4">
                  <c:v>102</c:v>
                </c:pt>
                <c:pt idx="6">
                  <c:v>126</c:v>
                </c:pt>
                <c:pt idx="7">
                  <c:v>138</c:v>
                </c:pt>
                <c:pt idx="8">
                  <c:v>103</c:v>
                </c:pt>
                <c:pt idx="9">
                  <c:v>179</c:v>
                </c:pt>
                <c:pt idx="10">
                  <c:v>114</c:v>
                </c:pt>
                <c:pt idx="11">
                  <c:v>75</c:v>
                </c:pt>
                <c:pt idx="12">
                  <c:v>96</c:v>
                </c:pt>
                <c:pt idx="13">
                  <c:v>109</c:v>
                </c:pt>
                <c:pt idx="14">
                  <c:v>56</c:v>
                </c:pt>
                <c:pt idx="15">
                  <c:v>117</c:v>
                </c:pt>
                <c:pt idx="16">
                  <c:v>128</c:v>
                </c:pt>
                <c:pt idx="17">
                  <c:v>91</c:v>
                </c:pt>
                <c:pt idx="18">
                  <c:v>124</c:v>
                </c:pt>
                <c:pt idx="19">
                  <c:v>76</c:v>
                </c:pt>
                <c:pt idx="20">
                  <c:v>78</c:v>
                </c:pt>
                <c:pt idx="21">
                  <c:v>97</c:v>
                </c:pt>
                <c:pt idx="22">
                  <c:v>80</c:v>
                </c:pt>
                <c:pt idx="24">
                  <c:v>135</c:v>
                </c:pt>
                <c:pt idx="25">
                  <c:v>81</c:v>
                </c:pt>
                <c:pt idx="26">
                  <c:v>137</c:v>
                </c:pt>
                <c:pt idx="27">
                  <c:v>84</c:v>
                </c:pt>
                <c:pt idx="28">
                  <c:v>86</c:v>
                </c:pt>
                <c:pt idx="29">
                  <c:v>171</c:v>
                </c:pt>
                <c:pt idx="30">
                  <c:v>173</c:v>
                </c:pt>
                <c:pt idx="31">
                  <c:v>143</c:v>
                </c:pt>
                <c:pt idx="32">
                  <c:v>104</c:v>
                </c:pt>
                <c:pt idx="33">
                  <c:v>102</c:v>
                </c:pt>
                <c:pt idx="34">
                  <c:v>164</c:v>
                </c:pt>
                <c:pt idx="35">
                  <c:v>166</c:v>
                </c:pt>
                <c:pt idx="36">
                  <c:v>153</c:v>
                </c:pt>
                <c:pt idx="37">
                  <c:v>104</c:v>
                </c:pt>
                <c:pt idx="38">
                  <c:v>126</c:v>
                </c:pt>
                <c:pt idx="41">
                  <c:v>103</c:v>
                </c:pt>
                <c:pt idx="42">
                  <c:v>133</c:v>
                </c:pt>
                <c:pt idx="43">
                  <c:v>192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49136"/>
        <c:axId val="246289248"/>
      </c:scatterChart>
      <c:valAx>
        <c:axId val="246049136"/>
        <c:scaling>
          <c:orientation val="minMax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tr-TR"/>
          </a:p>
        </c:txPr>
        <c:crossAx val="246289248"/>
        <c:crosses val="autoZero"/>
        <c:crossBetween val="midCat"/>
        <c:majorUnit val="1"/>
      </c:valAx>
      <c:valAx>
        <c:axId val="246289248"/>
        <c:scaling>
          <c:orientation val="minMax"/>
          <c:max val="300"/>
          <c:min val="4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46049136"/>
        <c:crosses val="autoZero"/>
        <c:crossBetween val="midCat"/>
        <c:majorUnit val="20"/>
        <c:min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 ÖĞÜN GRAFİK'!$G$1:$G$2</c:f>
              <c:strCache>
                <c:ptCount val="2"/>
                <c:pt idx="0">
                  <c:v>ÖĞLE</c:v>
                </c:pt>
                <c:pt idx="1">
                  <c:v>AÇ</c:v>
                </c:pt>
              </c:strCache>
            </c:strRef>
          </c:tx>
          <c:dLbls>
            <c:dLbl>
              <c:idx val="1"/>
              <c:layout>
                <c:manualLayout>
                  <c:x val="-2.359882005899705E-2"/>
                  <c:y val="2.830188679245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66568338249754E-2"/>
                  <c:y val="-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ÖĞÜN 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 ÖĞÜN GRAFİK'!$G$3:$G$46</c:f>
              <c:numCache>
                <c:formatCode>General</c:formatCode>
                <c:ptCount val="44"/>
                <c:pt idx="1">
                  <c:v>101</c:v>
                </c:pt>
                <c:pt idx="2">
                  <c:v>114</c:v>
                </c:pt>
                <c:pt idx="3">
                  <c:v>138</c:v>
                </c:pt>
                <c:pt idx="4">
                  <c:v>130</c:v>
                </c:pt>
                <c:pt idx="5">
                  <c:v>286</c:v>
                </c:pt>
                <c:pt idx="6">
                  <c:v>133</c:v>
                </c:pt>
                <c:pt idx="7">
                  <c:v>178</c:v>
                </c:pt>
                <c:pt idx="8">
                  <c:v>81</c:v>
                </c:pt>
                <c:pt idx="9">
                  <c:v>65</c:v>
                </c:pt>
                <c:pt idx="10">
                  <c:v>116</c:v>
                </c:pt>
                <c:pt idx="11">
                  <c:v>105</c:v>
                </c:pt>
                <c:pt idx="12">
                  <c:v>97</c:v>
                </c:pt>
                <c:pt idx="13">
                  <c:v>157</c:v>
                </c:pt>
                <c:pt idx="14">
                  <c:v>115</c:v>
                </c:pt>
                <c:pt idx="15">
                  <c:v>188</c:v>
                </c:pt>
                <c:pt idx="16">
                  <c:v>116</c:v>
                </c:pt>
                <c:pt idx="17">
                  <c:v>84</c:v>
                </c:pt>
                <c:pt idx="18">
                  <c:v>134</c:v>
                </c:pt>
                <c:pt idx="19">
                  <c:v>132</c:v>
                </c:pt>
                <c:pt idx="20">
                  <c:v>148</c:v>
                </c:pt>
                <c:pt idx="21">
                  <c:v>127</c:v>
                </c:pt>
                <c:pt idx="22">
                  <c:v>86</c:v>
                </c:pt>
                <c:pt idx="23">
                  <c:v>111</c:v>
                </c:pt>
                <c:pt idx="24">
                  <c:v>77</c:v>
                </c:pt>
                <c:pt idx="25">
                  <c:v>69</c:v>
                </c:pt>
                <c:pt idx="26">
                  <c:v>108</c:v>
                </c:pt>
                <c:pt idx="27">
                  <c:v>114</c:v>
                </c:pt>
                <c:pt idx="28">
                  <c:v>84</c:v>
                </c:pt>
                <c:pt idx="29">
                  <c:v>121</c:v>
                </c:pt>
                <c:pt idx="30">
                  <c:v>147</c:v>
                </c:pt>
                <c:pt idx="31">
                  <c:v>69</c:v>
                </c:pt>
                <c:pt idx="32">
                  <c:v>91</c:v>
                </c:pt>
                <c:pt idx="33">
                  <c:v>93</c:v>
                </c:pt>
                <c:pt idx="34">
                  <c:v>129</c:v>
                </c:pt>
                <c:pt idx="35">
                  <c:v>66</c:v>
                </c:pt>
                <c:pt idx="36">
                  <c:v>76</c:v>
                </c:pt>
                <c:pt idx="37">
                  <c:v>88</c:v>
                </c:pt>
                <c:pt idx="38">
                  <c:v>99</c:v>
                </c:pt>
                <c:pt idx="39">
                  <c:v>71</c:v>
                </c:pt>
                <c:pt idx="40">
                  <c:v>113</c:v>
                </c:pt>
                <c:pt idx="41">
                  <c:v>117</c:v>
                </c:pt>
                <c:pt idx="42">
                  <c:v>121</c:v>
                </c:pt>
                <c:pt idx="43">
                  <c:v>144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 ÖĞÜN GRAFİK'!$I$1:$I$2</c:f>
              <c:strCache>
                <c:ptCount val="2"/>
                <c:pt idx="0">
                  <c:v>ÖĞLE</c:v>
                </c:pt>
                <c:pt idx="1">
                  <c:v>TOK</c:v>
                </c:pt>
              </c:strCache>
            </c:strRef>
          </c:tx>
          <c:dLbls>
            <c:dLbl>
              <c:idx val="4"/>
              <c:layout>
                <c:manualLayout>
                  <c:x val="-6.5552277941658956E-3"/>
                  <c:y val="3.459119496855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ÖĞÜN 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 ÖĞÜN GRAFİK'!$I$3:$I$46</c:f>
              <c:numCache>
                <c:formatCode>General</c:formatCode>
                <c:ptCount val="44"/>
                <c:pt idx="1">
                  <c:v>119</c:v>
                </c:pt>
                <c:pt idx="2">
                  <c:v>76</c:v>
                </c:pt>
                <c:pt idx="4">
                  <c:v>88</c:v>
                </c:pt>
                <c:pt idx="5">
                  <c:v>87</c:v>
                </c:pt>
                <c:pt idx="8">
                  <c:v>121</c:v>
                </c:pt>
                <c:pt idx="9">
                  <c:v>52</c:v>
                </c:pt>
                <c:pt idx="10">
                  <c:v>161</c:v>
                </c:pt>
                <c:pt idx="11">
                  <c:v>140</c:v>
                </c:pt>
                <c:pt idx="12">
                  <c:v>93</c:v>
                </c:pt>
                <c:pt idx="13">
                  <c:v>152</c:v>
                </c:pt>
                <c:pt idx="15">
                  <c:v>169</c:v>
                </c:pt>
                <c:pt idx="16">
                  <c:v>151</c:v>
                </c:pt>
                <c:pt idx="17">
                  <c:v>136</c:v>
                </c:pt>
                <c:pt idx="18">
                  <c:v>169</c:v>
                </c:pt>
                <c:pt idx="20">
                  <c:v>133</c:v>
                </c:pt>
                <c:pt idx="21">
                  <c:v>139</c:v>
                </c:pt>
                <c:pt idx="23">
                  <c:v>109</c:v>
                </c:pt>
                <c:pt idx="24">
                  <c:v>112</c:v>
                </c:pt>
                <c:pt idx="25">
                  <c:v>175</c:v>
                </c:pt>
                <c:pt idx="26">
                  <c:v>94</c:v>
                </c:pt>
                <c:pt idx="27">
                  <c:v>75</c:v>
                </c:pt>
                <c:pt idx="28">
                  <c:v>96</c:v>
                </c:pt>
                <c:pt idx="29">
                  <c:v>156</c:v>
                </c:pt>
                <c:pt idx="30">
                  <c:v>118</c:v>
                </c:pt>
                <c:pt idx="31">
                  <c:v>69</c:v>
                </c:pt>
                <c:pt idx="32">
                  <c:v>120</c:v>
                </c:pt>
                <c:pt idx="33">
                  <c:v>154</c:v>
                </c:pt>
                <c:pt idx="34">
                  <c:v>113</c:v>
                </c:pt>
                <c:pt idx="36">
                  <c:v>79</c:v>
                </c:pt>
                <c:pt idx="37">
                  <c:v>68</c:v>
                </c:pt>
                <c:pt idx="38">
                  <c:v>146</c:v>
                </c:pt>
                <c:pt idx="40">
                  <c:v>83</c:v>
                </c:pt>
                <c:pt idx="42">
                  <c:v>100</c:v>
                </c:pt>
                <c:pt idx="43">
                  <c:v>101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92608"/>
        <c:axId val="246293168"/>
      </c:scatterChart>
      <c:valAx>
        <c:axId val="246292608"/>
        <c:scaling>
          <c:orientation val="minMax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txPr>
          <a:bodyPr rot="2700000" vert="horz" anchor="t" anchorCtr="0"/>
          <a:lstStyle/>
          <a:p>
            <a:pPr>
              <a:defRPr/>
            </a:pPr>
            <a:endParaRPr lang="tr-TR"/>
          </a:p>
        </c:txPr>
        <c:crossAx val="246293168"/>
        <c:crosses val="autoZero"/>
        <c:crossBetween val="midCat"/>
        <c:majorUnit val="1"/>
      </c:valAx>
      <c:valAx>
        <c:axId val="246293168"/>
        <c:scaling>
          <c:orientation val="minMax"/>
          <c:max val="300"/>
          <c:min val="4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46292608"/>
        <c:crosses val="autoZero"/>
        <c:crossBetween val="midCat"/>
        <c:majorUnit val="20"/>
        <c:min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 ÖĞÜN GRAFİK'!$K$1:$K$2</c:f>
              <c:strCache>
                <c:ptCount val="2"/>
                <c:pt idx="0">
                  <c:v>AKŞAM</c:v>
                </c:pt>
                <c:pt idx="1">
                  <c:v>AÇ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ÖĞÜN 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 ÖĞÜN GRAFİK'!$K$3:$K$46</c:f>
              <c:numCache>
                <c:formatCode>General</c:formatCode>
                <c:ptCount val="44"/>
                <c:pt idx="0">
                  <c:v>67</c:v>
                </c:pt>
                <c:pt idx="1">
                  <c:v>253</c:v>
                </c:pt>
                <c:pt idx="2">
                  <c:v>154</c:v>
                </c:pt>
                <c:pt idx="3">
                  <c:v>195</c:v>
                </c:pt>
                <c:pt idx="4">
                  <c:v>192</c:v>
                </c:pt>
                <c:pt idx="5">
                  <c:v>143</c:v>
                </c:pt>
                <c:pt idx="6">
                  <c:v>179</c:v>
                </c:pt>
                <c:pt idx="7">
                  <c:v>133</c:v>
                </c:pt>
                <c:pt idx="8">
                  <c:v>77</c:v>
                </c:pt>
                <c:pt idx="9">
                  <c:v>207</c:v>
                </c:pt>
                <c:pt idx="10">
                  <c:v>97</c:v>
                </c:pt>
                <c:pt idx="11">
                  <c:v>155</c:v>
                </c:pt>
                <c:pt idx="12">
                  <c:v>100</c:v>
                </c:pt>
                <c:pt idx="13">
                  <c:v>182</c:v>
                </c:pt>
                <c:pt idx="14">
                  <c:v>264</c:v>
                </c:pt>
                <c:pt idx="15">
                  <c:v>151</c:v>
                </c:pt>
                <c:pt idx="16">
                  <c:v>137</c:v>
                </c:pt>
                <c:pt idx="17">
                  <c:v>146</c:v>
                </c:pt>
                <c:pt idx="18">
                  <c:v>198</c:v>
                </c:pt>
                <c:pt idx="19">
                  <c:v>155</c:v>
                </c:pt>
                <c:pt idx="20">
                  <c:v>238</c:v>
                </c:pt>
                <c:pt idx="21">
                  <c:v>176</c:v>
                </c:pt>
                <c:pt idx="22">
                  <c:v>136</c:v>
                </c:pt>
                <c:pt idx="23">
                  <c:v>161</c:v>
                </c:pt>
                <c:pt idx="24">
                  <c:v>119</c:v>
                </c:pt>
                <c:pt idx="25">
                  <c:v>233</c:v>
                </c:pt>
                <c:pt idx="26">
                  <c:v>148</c:v>
                </c:pt>
                <c:pt idx="27">
                  <c:v>123</c:v>
                </c:pt>
                <c:pt idx="28">
                  <c:v>176</c:v>
                </c:pt>
                <c:pt idx="29">
                  <c:v>93</c:v>
                </c:pt>
                <c:pt idx="30">
                  <c:v>101</c:v>
                </c:pt>
                <c:pt idx="31">
                  <c:v>66</c:v>
                </c:pt>
                <c:pt idx="32">
                  <c:v>100</c:v>
                </c:pt>
                <c:pt idx="33">
                  <c:v>198</c:v>
                </c:pt>
                <c:pt idx="34">
                  <c:v>163</c:v>
                </c:pt>
                <c:pt idx="35">
                  <c:v>150</c:v>
                </c:pt>
                <c:pt idx="36">
                  <c:v>89</c:v>
                </c:pt>
                <c:pt idx="37">
                  <c:v>99</c:v>
                </c:pt>
                <c:pt idx="38">
                  <c:v>245</c:v>
                </c:pt>
                <c:pt idx="39">
                  <c:v>100</c:v>
                </c:pt>
                <c:pt idx="40">
                  <c:v>102</c:v>
                </c:pt>
                <c:pt idx="41">
                  <c:v>86</c:v>
                </c:pt>
                <c:pt idx="42">
                  <c:v>176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 ÖĞÜN GRAFİK'!$M$1:$M$2</c:f>
              <c:strCache>
                <c:ptCount val="2"/>
                <c:pt idx="0">
                  <c:v>AKŞAM</c:v>
                </c:pt>
                <c:pt idx="1">
                  <c:v>TOK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ÖĞÜN 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 ÖĞÜN GRAFİK'!$M$3:$M$46</c:f>
              <c:numCache>
                <c:formatCode>General</c:formatCode>
                <c:ptCount val="44"/>
                <c:pt idx="1">
                  <c:v>144</c:v>
                </c:pt>
                <c:pt idx="2">
                  <c:v>119</c:v>
                </c:pt>
                <c:pt idx="3">
                  <c:v>121</c:v>
                </c:pt>
                <c:pt idx="4">
                  <c:v>135</c:v>
                </c:pt>
                <c:pt idx="5">
                  <c:v>80</c:v>
                </c:pt>
                <c:pt idx="6">
                  <c:v>155</c:v>
                </c:pt>
                <c:pt idx="7">
                  <c:v>108</c:v>
                </c:pt>
                <c:pt idx="8">
                  <c:v>121</c:v>
                </c:pt>
                <c:pt idx="9">
                  <c:v>134</c:v>
                </c:pt>
                <c:pt idx="10">
                  <c:v>67</c:v>
                </c:pt>
                <c:pt idx="11">
                  <c:v>124</c:v>
                </c:pt>
                <c:pt idx="12">
                  <c:v>64</c:v>
                </c:pt>
                <c:pt idx="13">
                  <c:v>160</c:v>
                </c:pt>
                <c:pt idx="14">
                  <c:v>193</c:v>
                </c:pt>
                <c:pt idx="15">
                  <c:v>129</c:v>
                </c:pt>
                <c:pt idx="16">
                  <c:v>192</c:v>
                </c:pt>
                <c:pt idx="17">
                  <c:v>191</c:v>
                </c:pt>
                <c:pt idx="18">
                  <c:v>156</c:v>
                </c:pt>
                <c:pt idx="19">
                  <c:v>209</c:v>
                </c:pt>
                <c:pt idx="20">
                  <c:v>207</c:v>
                </c:pt>
                <c:pt idx="21">
                  <c:v>151</c:v>
                </c:pt>
                <c:pt idx="22">
                  <c:v>129</c:v>
                </c:pt>
                <c:pt idx="23">
                  <c:v>123</c:v>
                </c:pt>
                <c:pt idx="24">
                  <c:v>124</c:v>
                </c:pt>
                <c:pt idx="25">
                  <c:v>170</c:v>
                </c:pt>
                <c:pt idx="26">
                  <c:v>97</c:v>
                </c:pt>
                <c:pt idx="27">
                  <c:v>91</c:v>
                </c:pt>
                <c:pt idx="28">
                  <c:v>148</c:v>
                </c:pt>
                <c:pt idx="29">
                  <c:v>61</c:v>
                </c:pt>
                <c:pt idx="30">
                  <c:v>90</c:v>
                </c:pt>
                <c:pt idx="31">
                  <c:v>81</c:v>
                </c:pt>
                <c:pt idx="32">
                  <c:v>82</c:v>
                </c:pt>
                <c:pt idx="33">
                  <c:v>96</c:v>
                </c:pt>
                <c:pt idx="34">
                  <c:v>147</c:v>
                </c:pt>
                <c:pt idx="35">
                  <c:v>172</c:v>
                </c:pt>
                <c:pt idx="36">
                  <c:v>80</c:v>
                </c:pt>
                <c:pt idx="37">
                  <c:v>82</c:v>
                </c:pt>
                <c:pt idx="38">
                  <c:v>219</c:v>
                </c:pt>
                <c:pt idx="39">
                  <c:v>107</c:v>
                </c:pt>
                <c:pt idx="40">
                  <c:v>109</c:v>
                </c:pt>
                <c:pt idx="41">
                  <c:v>90</c:v>
                </c:pt>
                <c:pt idx="42">
                  <c:v>156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96528"/>
        <c:axId val="246614672"/>
      </c:scatterChart>
      <c:valAx>
        <c:axId val="246296528"/>
        <c:scaling>
          <c:orientation val="minMax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tr-TR"/>
          </a:p>
        </c:txPr>
        <c:crossAx val="246614672"/>
        <c:crosses val="autoZero"/>
        <c:crossBetween val="midCat"/>
        <c:majorUnit val="1"/>
      </c:valAx>
      <c:valAx>
        <c:axId val="246614672"/>
        <c:scaling>
          <c:orientation val="minMax"/>
          <c:max val="300"/>
          <c:min val="4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46296528"/>
        <c:crosses val="autoZero"/>
        <c:crossBetween val="midCat"/>
        <c:majorUnit val="20"/>
        <c:min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 ÖĞÜN GRAFİK'!$O$1:$O$2</c:f>
              <c:strCache>
                <c:ptCount val="2"/>
                <c:pt idx="0">
                  <c:v>GECE</c:v>
                </c:pt>
                <c:pt idx="1">
                  <c:v>22.30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ÖĞÜN 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 ÖĞÜN GRAFİK'!$O$3:$O$46</c:f>
              <c:numCache>
                <c:formatCode>General</c:formatCode>
                <c:ptCount val="44"/>
                <c:pt idx="0">
                  <c:v>114</c:v>
                </c:pt>
                <c:pt idx="1">
                  <c:v>119</c:v>
                </c:pt>
                <c:pt idx="2">
                  <c:v>154</c:v>
                </c:pt>
                <c:pt idx="3">
                  <c:v>155</c:v>
                </c:pt>
                <c:pt idx="4">
                  <c:v>79</c:v>
                </c:pt>
                <c:pt idx="5">
                  <c:v>154</c:v>
                </c:pt>
                <c:pt idx="6">
                  <c:v>162</c:v>
                </c:pt>
                <c:pt idx="7">
                  <c:v>125</c:v>
                </c:pt>
                <c:pt idx="8">
                  <c:v>79</c:v>
                </c:pt>
                <c:pt idx="9">
                  <c:v>161</c:v>
                </c:pt>
                <c:pt idx="10">
                  <c:v>146</c:v>
                </c:pt>
                <c:pt idx="11">
                  <c:v>139</c:v>
                </c:pt>
                <c:pt idx="12">
                  <c:v>163</c:v>
                </c:pt>
                <c:pt idx="13">
                  <c:v>178</c:v>
                </c:pt>
                <c:pt idx="14">
                  <c:v>158</c:v>
                </c:pt>
                <c:pt idx="15">
                  <c:v>102</c:v>
                </c:pt>
                <c:pt idx="16">
                  <c:v>162</c:v>
                </c:pt>
                <c:pt idx="17">
                  <c:v>142</c:v>
                </c:pt>
                <c:pt idx="18">
                  <c:v>164</c:v>
                </c:pt>
                <c:pt idx="19">
                  <c:v>201</c:v>
                </c:pt>
                <c:pt idx="20">
                  <c:v>174</c:v>
                </c:pt>
                <c:pt idx="21">
                  <c:v>195</c:v>
                </c:pt>
                <c:pt idx="22">
                  <c:v>81</c:v>
                </c:pt>
                <c:pt idx="23">
                  <c:v>157</c:v>
                </c:pt>
                <c:pt idx="24">
                  <c:v>103</c:v>
                </c:pt>
                <c:pt idx="25">
                  <c:v>181</c:v>
                </c:pt>
                <c:pt idx="26">
                  <c:v>119</c:v>
                </c:pt>
                <c:pt idx="27">
                  <c:v>89</c:v>
                </c:pt>
                <c:pt idx="28">
                  <c:v>101</c:v>
                </c:pt>
                <c:pt idx="29">
                  <c:v>57</c:v>
                </c:pt>
                <c:pt idx="30">
                  <c:v>74</c:v>
                </c:pt>
                <c:pt idx="31">
                  <c:v>87</c:v>
                </c:pt>
                <c:pt idx="32">
                  <c:v>119</c:v>
                </c:pt>
                <c:pt idx="33">
                  <c:v>73</c:v>
                </c:pt>
                <c:pt idx="34">
                  <c:v>81</c:v>
                </c:pt>
                <c:pt idx="35">
                  <c:v>153</c:v>
                </c:pt>
                <c:pt idx="36">
                  <c:v>70</c:v>
                </c:pt>
                <c:pt idx="37">
                  <c:v>63</c:v>
                </c:pt>
                <c:pt idx="38">
                  <c:v>147</c:v>
                </c:pt>
                <c:pt idx="39">
                  <c:v>120</c:v>
                </c:pt>
                <c:pt idx="40">
                  <c:v>117</c:v>
                </c:pt>
                <c:pt idx="41">
                  <c:v>117</c:v>
                </c:pt>
                <c:pt idx="42">
                  <c:v>147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 ÖĞÜN GRAFİK'!$Q$1:$Q$2</c:f>
              <c:strCache>
                <c:ptCount val="2"/>
                <c:pt idx="0">
                  <c:v>GECE</c:v>
                </c:pt>
                <c:pt idx="1">
                  <c:v>03.00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ÖĞÜN GRAFİK'!$A$3:$A$46</c:f>
              <c:numCache>
                <c:formatCode>m/d/yyyy</c:formatCode>
                <c:ptCount val="44"/>
                <c:pt idx="0">
                  <c:v>42631</c:v>
                </c:pt>
                <c:pt idx="1">
                  <c:v>42632</c:v>
                </c:pt>
                <c:pt idx="2">
                  <c:v>42633</c:v>
                </c:pt>
                <c:pt idx="3">
                  <c:v>42634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42639</c:v>
                </c:pt>
                <c:pt idx="9">
                  <c:v>42640</c:v>
                </c:pt>
                <c:pt idx="10">
                  <c:v>42641</c:v>
                </c:pt>
                <c:pt idx="11">
                  <c:v>42642</c:v>
                </c:pt>
                <c:pt idx="12">
                  <c:v>42643</c:v>
                </c:pt>
                <c:pt idx="13">
                  <c:v>42644</c:v>
                </c:pt>
                <c:pt idx="14">
                  <c:v>42645</c:v>
                </c:pt>
                <c:pt idx="15">
                  <c:v>42646</c:v>
                </c:pt>
                <c:pt idx="16">
                  <c:v>42647</c:v>
                </c:pt>
                <c:pt idx="17">
                  <c:v>42648</c:v>
                </c:pt>
                <c:pt idx="18">
                  <c:v>42649</c:v>
                </c:pt>
                <c:pt idx="19">
                  <c:v>42650</c:v>
                </c:pt>
                <c:pt idx="20">
                  <c:v>42651</c:v>
                </c:pt>
                <c:pt idx="21">
                  <c:v>42652</c:v>
                </c:pt>
                <c:pt idx="22">
                  <c:v>42653</c:v>
                </c:pt>
                <c:pt idx="23">
                  <c:v>42654</c:v>
                </c:pt>
                <c:pt idx="24">
                  <c:v>42655</c:v>
                </c:pt>
                <c:pt idx="25">
                  <c:v>42656</c:v>
                </c:pt>
                <c:pt idx="26">
                  <c:v>42657</c:v>
                </c:pt>
                <c:pt idx="27">
                  <c:v>42658</c:v>
                </c:pt>
                <c:pt idx="28">
                  <c:v>42659</c:v>
                </c:pt>
                <c:pt idx="29">
                  <c:v>42660</c:v>
                </c:pt>
                <c:pt idx="30">
                  <c:v>42661</c:v>
                </c:pt>
                <c:pt idx="31">
                  <c:v>42662</c:v>
                </c:pt>
                <c:pt idx="32">
                  <c:v>42663</c:v>
                </c:pt>
                <c:pt idx="33">
                  <c:v>42664</c:v>
                </c:pt>
                <c:pt idx="34">
                  <c:v>42665</c:v>
                </c:pt>
                <c:pt idx="35">
                  <c:v>42666</c:v>
                </c:pt>
                <c:pt idx="36">
                  <c:v>42667</c:v>
                </c:pt>
                <c:pt idx="37">
                  <c:v>42668</c:v>
                </c:pt>
                <c:pt idx="38">
                  <c:v>42669</c:v>
                </c:pt>
                <c:pt idx="39">
                  <c:v>42670</c:v>
                </c:pt>
                <c:pt idx="40">
                  <c:v>42671</c:v>
                </c:pt>
                <c:pt idx="41">
                  <c:v>42672</c:v>
                </c:pt>
                <c:pt idx="42">
                  <c:v>42673</c:v>
                </c:pt>
                <c:pt idx="43">
                  <c:v>42674</c:v>
                </c:pt>
              </c:numCache>
            </c:numRef>
          </c:xVal>
          <c:yVal>
            <c:numRef>
              <c:f>' ÖĞÜN GRAFİK'!$Q$3:$Q$46</c:f>
              <c:numCache>
                <c:formatCode>General</c:formatCode>
                <c:ptCount val="44"/>
                <c:pt idx="0">
                  <c:v>89</c:v>
                </c:pt>
                <c:pt idx="1">
                  <c:v>95</c:v>
                </c:pt>
                <c:pt idx="3">
                  <c:v>94</c:v>
                </c:pt>
                <c:pt idx="4">
                  <c:v>140</c:v>
                </c:pt>
                <c:pt idx="5">
                  <c:v>146</c:v>
                </c:pt>
                <c:pt idx="6">
                  <c:v>260</c:v>
                </c:pt>
                <c:pt idx="7">
                  <c:v>164</c:v>
                </c:pt>
                <c:pt idx="8">
                  <c:v>57</c:v>
                </c:pt>
                <c:pt idx="9">
                  <c:v>161</c:v>
                </c:pt>
                <c:pt idx="10">
                  <c:v>186</c:v>
                </c:pt>
                <c:pt idx="12">
                  <c:v>265</c:v>
                </c:pt>
                <c:pt idx="13">
                  <c:v>231</c:v>
                </c:pt>
                <c:pt idx="14">
                  <c:v>90</c:v>
                </c:pt>
                <c:pt idx="15">
                  <c:v>60</c:v>
                </c:pt>
                <c:pt idx="16">
                  <c:v>220</c:v>
                </c:pt>
                <c:pt idx="17">
                  <c:v>99</c:v>
                </c:pt>
                <c:pt idx="19">
                  <c:v>70</c:v>
                </c:pt>
                <c:pt idx="20">
                  <c:v>169</c:v>
                </c:pt>
                <c:pt idx="21">
                  <c:v>212</c:v>
                </c:pt>
                <c:pt idx="22">
                  <c:v>126</c:v>
                </c:pt>
                <c:pt idx="23">
                  <c:v>162</c:v>
                </c:pt>
                <c:pt idx="24">
                  <c:v>133</c:v>
                </c:pt>
                <c:pt idx="26">
                  <c:v>70</c:v>
                </c:pt>
                <c:pt idx="27">
                  <c:v>201</c:v>
                </c:pt>
                <c:pt idx="28">
                  <c:v>108</c:v>
                </c:pt>
                <c:pt idx="29">
                  <c:v>67</c:v>
                </c:pt>
                <c:pt idx="30">
                  <c:v>116</c:v>
                </c:pt>
                <c:pt idx="31">
                  <c:v>90</c:v>
                </c:pt>
                <c:pt idx="32">
                  <c:v>75</c:v>
                </c:pt>
                <c:pt idx="33">
                  <c:v>86</c:v>
                </c:pt>
                <c:pt idx="34">
                  <c:v>96</c:v>
                </c:pt>
                <c:pt idx="35">
                  <c:v>102</c:v>
                </c:pt>
                <c:pt idx="36">
                  <c:v>95</c:v>
                </c:pt>
                <c:pt idx="37">
                  <c:v>99</c:v>
                </c:pt>
                <c:pt idx="39">
                  <c:v>185</c:v>
                </c:pt>
                <c:pt idx="40">
                  <c:v>119</c:v>
                </c:pt>
                <c:pt idx="41">
                  <c:v>161</c:v>
                </c:pt>
                <c:pt idx="42">
                  <c:v>136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618032"/>
        <c:axId val="246618592"/>
      </c:scatterChart>
      <c:valAx>
        <c:axId val="246618032"/>
        <c:scaling>
          <c:orientation val="minMax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tr-TR"/>
          </a:p>
        </c:txPr>
        <c:crossAx val="246618592"/>
        <c:crosses val="autoZero"/>
        <c:crossBetween val="midCat"/>
        <c:majorUnit val="1"/>
      </c:valAx>
      <c:valAx>
        <c:axId val="246618592"/>
        <c:scaling>
          <c:orientation val="minMax"/>
          <c:max val="300"/>
          <c:min val="4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46618032"/>
        <c:crosses val="autoZero"/>
        <c:crossBetween val="midCat"/>
        <c:majorUnit val="20"/>
        <c:min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134495839841876E-2"/>
          <c:y val="1.9535879805261294E-2"/>
          <c:w val="0.94646068836537134"/>
          <c:h val="0.8842603352220050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GENEL GRAFİK'!$A$1:$A$351</c:f>
              <c:numCache>
                <c:formatCode>General</c:formatCode>
                <c:ptCount val="35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</c:numCache>
            </c:numRef>
          </c:xVal>
          <c:yVal>
            <c:numRef>
              <c:f>' GENEL GRAFİK'!$B$1:$B$351</c:f>
              <c:numCache>
                <c:formatCode>General</c:formatCode>
                <c:ptCount val="351"/>
                <c:pt idx="0">
                  <c:v>0</c:v>
                </c:pt>
                <c:pt idx="1">
                  <c:v>77</c:v>
                </c:pt>
                <c:pt idx="2">
                  <c:v>95</c:v>
                </c:pt>
                <c:pt idx="3">
                  <c:v>67</c:v>
                </c:pt>
                <c:pt idx="4">
                  <c:v>114</c:v>
                </c:pt>
                <c:pt idx="5">
                  <c:v>89</c:v>
                </c:pt>
                <c:pt idx="6">
                  <c:v>216</c:v>
                </c:pt>
                <c:pt idx="7">
                  <c:v>131</c:v>
                </c:pt>
                <c:pt idx="8">
                  <c:v>101</c:v>
                </c:pt>
                <c:pt idx="9">
                  <c:v>119</c:v>
                </c:pt>
                <c:pt idx="10">
                  <c:v>253</c:v>
                </c:pt>
                <c:pt idx="11">
                  <c:v>144</c:v>
                </c:pt>
                <c:pt idx="12">
                  <c:v>119</c:v>
                </c:pt>
                <c:pt idx="13">
                  <c:v>95</c:v>
                </c:pt>
                <c:pt idx="14">
                  <c:v>73</c:v>
                </c:pt>
                <c:pt idx="15">
                  <c:v>101</c:v>
                </c:pt>
                <c:pt idx="16">
                  <c:v>114</c:v>
                </c:pt>
                <c:pt idx="17">
                  <c:v>76</c:v>
                </c:pt>
                <c:pt idx="18">
                  <c:v>154</c:v>
                </c:pt>
                <c:pt idx="19">
                  <c:v>119</c:v>
                </c:pt>
                <c:pt idx="20">
                  <c:v>154</c:v>
                </c:pt>
                <c:pt idx="21">
                  <c:v>98</c:v>
                </c:pt>
                <c:pt idx="22">
                  <c:v>115</c:v>
                </c:pt>
                <c:pt idx="23">
                  <c:v>68</c:v>
                </c:pt>
                <c:pt idx="24">
                  <c:v>138</c:v>
                </c:pt>
                <c:pt idx="25">
                  <c:v>195</c:v>
                </c:pt>
                <c:pt idx="26">
                  <c:v>121</c:v>
                </c:pt>
                <c:pt idx="27">
                  <c:v>155</c:v>
                </c:pt>
                <c:pt idx="28">
                  <c:v>94</c:v>
                </c:pt>
                <c:pt idx="29">
                  <c:v>77</c:v>
                </c:pt>
                <c:pt idx="30">
                  <c:v>102</c:v>
                </c:pt>
                <c:pt idx="31">
                  <c:v>130</c:v>
                </c:pt>
                <c:pt idx="32">
                  <c:v>88</c:v>
                </c:pt>
                <c:pt idx="33">
                  <c:v>192</c:v>
                </c:pt>
                <c:pt idx="34">
                  <c:v>135</c:v>
                </c:pt>
                <c:pt idx="35">
                  <c:v>79</c:v>
                </c:pt>
                <c:pt idx="36">
                  <c:v>140</c:v>
                </c:pt>
                <c:pt idx="37">
                  <c:v>96</c:v>
                </c:pt>
                <c:pt idx="38">
                  <c:v>176</c:v>
                </c:pt>
                <c:pt idx="39">
                  <c:v>286</c:v>
                </c:pt>
                <c:pt idx="40">
                  <c:v>87</c:v>
                </c:pt>
                <c:pt idx="41">
                  <c:v>143</c:v>
                </c:pt>
                <c:pt idx="42">
                  <c:v>80</c:v>
                </c:pt>
                <c:pt idx="43">
                  <c:v>154</c:v>
                </c:pt>
                <c:pt idx="44">
                  <c:v>146</c:v>
                </c:pt>
                <c:pt idx="45">
                  <c:v>123</c:v>
                </c:pt>
                <c:pt idx="46">
                  <c:v>126</c:v>
                </c:pt>
                <c:pt idx="47">
                  <c:v>133</c:v>
                </c:pt>
                <c:pt idx="48">
                  <c:v>179</c:v>
                </c:pt>
                <c:pt idx="49">
                  <c:v>155</c:v>
                </c:pt>
                <c:pt idx="50">
                  <c:v>162</c:v>
                </c:pt>
                <c:pt idx="51">
                  <c:v>260</c:v>
                </c:pt>
                <c:pt idx="52">
                  <c:v>195</c:v>
                </c:pt>
                <c:pt idx="53">
                  <c:v>138</c:v>
                </c:pt>
                <c:pt idx="54">
                  <c:v>178</c:v>
                </c:pt>
                <c:pt idx="55">
                  <c:v>133</c:v>
                </c:pt>
                <c:pt idx="56">
                  <c:v>108</c:v>
                </c:pt>
                <c:pt idx="57">
                  <c:v>125</c:v>
                </c:pt>
                <c:pt idx="58">
                  <c:v>164</c:v>
                </c:pt>
                <c:pt idx="59">
                  <c:v>65</c:v>
                </c:pt>
                <c:pt idx="60">
                  <c:v>103</c:v>
                </c:pt>
                <c:pt idx="61">
                  <c:v>81</c:v>
                </c:pt>
                <c:pt idx="62">
                  <c:v>121</c:v>
                </c:pt>
                <c:pt idx="63">
                  <c:v>66</c:v>
                </c:pt>
                <c:pt idx="64">
                  <c:v>77</c:v>
                </c:pt>
                <c:pt idx="65">
                  <c:v>121</c:v>
                </c:pt>
                <c:pt idx="66">
                  <c:v>57</c:v>
                </c:pt>
                <c:pt idx="67">
                  <c:v>230</c:v>
                </c:pt>
                <c:pt idx="68">
                  <c:v>179</c:v>
                </c:pt>
                <c:pt idx="69">
                  <c:v>65</c:v>
                </c:pt>
                <c:pt idx="70">
                  <c:v>52</c:v>
                </c:pt>
                <c:pt idx="71">
                  <c:v>207</c:v>
                </c:pt>
                <c:pt idx="72">
                  <c:v>134</c:v>
                </c:pt>
                <c:pt idx="73">
                  <c:v>161</c:v>
                </c:pt>
                <c:pt idx="74">
                  <c:v>161</c:v>
                </c:pt>
                <c:pt idx="75">
                  <c:v>76</c:v>
                </c:pt>
                <c:pt idx="76">
                  <c:v>114</c:v>
                </c:pt>
                <c:pt idx="77">
                  <c:v>116</c:v>
                </c:pt>
                <c:pt idx="78">
                  <c:v>161</c:v>
                </c:pt>
                <c:pt idx="79">
                  <c:v>97</c:v>
                </c:pt>
                <c:pt idx="80">
                  <c:v>67</c:v>
                </c:pt>
                <c:pt idx="81">
                  <c:v>146</c:v>
                </c:pt>
                <c:pt idx="82">
                  <c:v>186</c:v>
                </c:pt>
                <c:pt idx="83">
                  <c:v>100</c:v>
                </c:pt>
                <c:pt idx="84">
                  <c:v>75</c:v>
                </c:pt>
                <c:pt idx="85">
                  <c:v>105</c:v>
                </c:pt>
                <c:pt idx="86">
                  <c:v>140</c:v>
                </c:pt>
                <c:pt idx="87">
                  <c:v>155</c:v>
                </c:pt>
                <c:pt idx="88">
                  <c:v>124</c:v>
                </c:pt>
                <c:pt idx="89">
                  <c:v>139</c:v>
                </c:pt>
                <c:pt idx="90">
                  <c:v>70</c:v>
                </c:pt>
                <c:pt idx="91">
                  <c:v>96</c:v>
                </c:pt>
                <c:pt idx="92">
                  <c:v>97</c:v>
                </c:pt>
                <c:pt idx="93">
                  <c:v>93</c:v>
                </c:pt>
                <c:pt idx="94">
                  <c:v>100</c:v>
                </c:pt>
                <c:pt idx="95">
                  <c:v>64</c:v>
                </c:pt>
                <c:pt idx="96">
                  <c:v>163</c:v>
                </c:pt>
                <c:pt idx="97">
                  <c:v>265</c:v>
                </c:pt>
                <c:pt idx="98">
                  <c:v>149</c:v>
                </c:pt>
                <c:pt idx="99">
                  <c:v>109</c:v>
                </c:pt>
                <c:pt idx="100">
                  <c:v>157</c:v>
                </c:pt>
                <c:pt idx="101">
                  <c:v>152</c:v>
                </c:pt>
                <c:pt idx="102">
                  <c:v>182</c:v>
                </c:pt>
                <c:pt idx="103">
                  <c:v>160</c:v>
                </c:pt>
                <c:pt idx="104">
                  <c:v>178</c:v>
                </c:pt>
                <c:pt idx="105">
                  <c:v>231</c:v>
                </c:pt>
                <c:pt idx="106">
                  <c:v>99</c:v>
                </c:pt>
                <c:pt idx="107">
                  <c:v>56</c:v>
                </c:pt>
                <c:pt idx="108">
                  <c:v>115</c:v>
                </c:pt>
                <c:pt idx="109">
                  <c:v>264</c:v>
                </c:pt>
                <c:pt idx="110">
                  <c:v>193</c:v>
                </c:pt>
                <c:pt idx="111">
                  <c:v>158</c:v>
                </c:pt>
                <c:pt idx="112">
                  <c:v>90</c:v>
                </c:pt>
                <c:pt idx="113">
                  <c:v>129</c:v>
                </c:pt>
                <c:pt idx="114">
                  <c:v>117</c:v>
                </c:pt>
                <c:pt idx="115">
                  <c:v>188</c:v>
                </c:pt>
                <c:pt idx="116">
                  <c:v>169</c:v>
                </c:pt>
                <c:pt idx="117">
                  <c:v>151</c:v>
                </c:pt>
                <c:pt idx="118">
                  <c:v>129</c:v>
                </c:pt>
                <c:pt idx="119">
                  <c:v>102</c:v>
                </c:pt>
                <c:pt idx="120">
                  <c:v>60</c:v>
                </c:pt>
                <c:pt idx="121">
                  <c:v>154</c:v>
                </c:pt>
                <c:pt idx="122">
                  <c:v>128</c:v>
                </c:pt>
                <c:pt idx="123">
                  <c:v>116</c:v>
                </c:pt>
                <c:pt idx="124">
                  <c:v>151</c:v>
                </c:pt>
                <c:pt idx="125">
                  <c:v>137</c:v>
                </c:pt>
                <c:pt idx="126">
                  <c:v>192</c:v>
                </c:pt>
                <c:pt idx="127">
                  <c:v>162</c:v>
                </c:pt>
                <c:pt idx="128">
                  <c:v>220</c:v>
                </c:pt>
                <c:pt idx="129">
                  <c:v>144</c:v>
                </c:pt>
                <c:pt idx="130">
                  <c:v>91</c:v>
                </c:pt>
                <c:pt idx="131">
                  <c:v>84</c:v>
                </c:pt>
                <c:pt idx="132">
                  <c:v>136</c:v>
                </c:pt>
                <c:pt idx="133">
                  <c:v>146</c:v>
                </c:pt>
                <c:pt idx="134">
                  <c:v>191</c:v>
                </c:pt>
                <c:pt idx="135">
                  <c:v>142</c:v>
                </c:pt>
                <c:pt idx="136">
                  <c:v>99</c:v>
                </c:pt>
                <c:pt idx="137">
                  <c:v>88</c:v>
                </c:pt>
                <c:pt idx="138">
                  <c:v>124</c:v>
                </c:pt>
                <c:pt idx="139">
                  <c:v>134</c:v>
                </c:pt>
                <c:pt idx="140">
                  <c:v>169</c:v>
                </c:pt>
                <c:pt idx="141">
                  <c:v>198</c:v>
                </c:pt>
                <c:pt idx="142">
                  <c:v>156</c:v>
                </c:pt>
                <c:pt idx="143">
                  <c:v>164</c:v>
                </c:pt>
                <c:pt idx="144">
                  <c:v>91</c:v>
                </c:pt>
                <c:pt idx="145">
                  <c:v>76</c:v>
                </c:pt>
                <c:pt idx="146">
                  <c:v>132</c:v>
                </c:pt>
                <c:pt idx="147">
                  <c:v>155</c:v>
                </c:pt>
                <c:pt idx="148">
                  <c:v>209</c:v>
                </c:pt>
                <c:pt idx="149">
                  <c:v>201</c:v>
                </c:pt>
                <c:pt idx="150">
                  <c:v>70</c:v>
                </c:pt>
                <c:pt idx="151">
                  <c:v>72</c:v>
                </c:pt>
                <c:pt idx="152">
                  <c:v>78</c:v>
                </c:pt>
                <c:pt idx="153">
                  <c:v>148</c:v>
                </c:pt>
                <c:pt idx="154">
                  <c:v>133</c:v>
                </c:pt>
                <c:pt idx="155">
                  <c:v>238</c:v>
                </c:pt>
                <c:pt idx="156">
                  <c:v>207</c:v>
                </c:pt>
                <c:pt idx="157">
                  <c:v>174</c:v>
                </c:pt>
                <c:pt idx="158">
                  <c:v>169</c:v>
                </c:pt>
                <c:pt idx="159">
                  <c:v>69</c:v>
                </c:pt>
                <c:pt idx="160">
                  <c:v>97</c:v>
                </c:pt>
                <c:pt idx="161">
                  <c:v>127</c:v>
                </c:pt>
                <c:pt idx="162">
                  <c:v>139</c:v>
                </c:pt>
                <c:pt idx="163">
                  <c:v>176</c:v>
                </c:pt>
                <c:pt idx="164">
                  <c:v>151</c:v>
                </c:pt>
                <c:pt idx="165">
                  <c:v>195</c:v>
                </c:pt>
                <c:pt idx="166">
                  <c:v>212</c:v>
                </c:pt>
                <c:pt idx="167">
                  <c:v>144</c:v>
                </c:pt>
                <c:pt idx="168">
                  <c:v>80</c:v>
                </c:pt>
                <c:pt idx="169">
                  <c:v>86</c:v>
                </c:pt>
                <c:pt idx="170">
                  <c:v>136</c:v>
                </c:pt>
                <c:pt idx="171">
                  <c:v>129</c:v>
                </c:pt>
                <c:pt idx="172">
                  <c:v>81</c:v>
                </c:pt>
                <c:pt idx="173">
                  <c:v>136</c:v>
                </c:pt>
                <c:pt idx="174">
                  <c:v>126</c:v>
                </c:pt>
                <c:pt idx="175">
                  <c:v>88</c:v>
                </c:pt>
                <c:pt idx="176">
                  <c:v>111</c:v>
                </c:pt>
                <c:pt idx="177">
                  <c:v>109</c:v>
                </c:pt>
                <c:pt idx="178">
                  <c:v>161</c:v>
                </c:pt>
                <c:pt idx="179">
                  <c:v>123</c:v>
                </c:pt>
                <c:pt idx="180">
                  <c:v>157</c:v>
                </c:pt>
                <c:pt idx="181">
                  <c:v>162</c:v>
                </c:pt>
                <c:pt idx="182">
                  <c:v>85</c:v>
                </c:pt>
                <c:pt idx="183">
                  <c:v>135</c:v>
                </c:pt>
                <c:pt idx="184">
                  <c:v>77</c:v>
                </c:pt>
                <c:pt idx="185">
                  <c:v>112</c:v>
                </c:pt>
                <c:pt idx="186">
                  <c:v>119</c:v>
                </c:pt>
                <c:pt idx="187">
                  <c:v>124</c:v>
                </c:pt>
                <c:pt idx="188">
                  <c:v>103</c:v>
                </c:pt>
                <c:pt idx="189">
                  <c:v>69</c:v>
                </c:pt>
                <c:pt idx="190">
                  <c:v>79</c:v>
                </c:pt>
                <c:pt idx="191">
                  <c:v>81</c:v>
                </c:pt>
                <c:pt idx="192">
                  <c:v>69</c:v>
                </c:pt>
                <c:pt idx="193">
                  <c:v>175</c:v>
                </c:pt>
                <c:pt idx="194">
                  <c:v>233</c:v>
                </c:pt>
                <c:pt idx="195">
                  <c:v>170</c:v>
                </c:pt>
                <c:pt idx="196">
                  <c:v>181</c:v>
                </c:pt>
                <c:pt idx="197">
                  <c:v>69</c:v>
                </c:pt>
                <c:pt idx="198">
                  <c:v>137</c:v>
                </c:pt>
                <c:pt idx="199">
                  <c:v>108</c:v>
                </c:pt>
                <c:pt idx="200">
                  <c:v>94</c:v>
                </c:pt>
                <c:pt idx="201">
                  <c:v>69</c:v>
                </c:pt>
                <c:pt idx="202">
                  <c:v>148</c:v>
                </c:pt>
                <c:pt idx="203">
                  <c:v>97</c:v>
                </c:pt>
                <c:pt idx="204">
                  <c:v>119</c:v>
                </c:pt>
                <c:pt idx="205">
                  <c:v>92</c:v>
                </c:pt>
                <c:pt idx="206">
                  <c:v>70</c:v>
                </c:pt>
                <c:pt idx="207">
                  <c:v>90</c:v>
                </c:pt>
                <c:pt idx="208">
                  <c:v>111</c:v>
                </c:pt>
                <c:pt idx="209">
                  <c:v>84</c:v>
                </c:pt>
                <c:pt idx="210">
                  <c:v>114</c:v>
                </c:pt>
                <c:pt idx="211">
                  <c:v>75</c:v>
                </c:pt>
                <c:pt idx="212">
                  <c:v>123</c:v>
                </c:pt>
                <c:pt idx="213">
                  <c:v>91</c:v>
                </c:pt>
                <c:pt idx="214">
                  <c:v>89</c:v>
                </c:pt>
                <c:pt idx="215">
                  <c:v>142</c:v>
                </c:pt>
                <c:pt idx="216">
                  <c:v>201</c:v>
                </c:pt>
                <c:pt idx="217">
                  <c:v>211</c:v>
                </c:pt>
                <c:pt idx="218">
                  <c:v>140</c:v>
                </c:pt>
                <c:pt idx="219">
                  <c:v>86</c:v>
                </c:pt>
                <c:pt idx="220">
                  <c:v>84</c:v>
                </c:pt>
                <c:pt idx="221">
                  <c:v>96</c:v>
                </c:pt>
                <c:pt idx="222">
                  <c:v>176</c:v>
                </c:pt>
                <c:pt idx="223">
                  <c:v>148</c:v>
                </c:pt>
                <c:pt idx="224">
                  <c:v>101</c:v>
                </c:pt>
                <c:pt idx="225">
                  <c:v>108</c:v>
                </c:pt>
                <c:pt idx="226">
                  <c:v>88</c:v>
                </c:pt>
                <c:pt idx="227">
                  <c:v>76</c:v>
                </c:pt>
                <c:pt idx="228">
                  <c:v>140</c:v>
                </c:pt>
                <c:pt idx="229">
                  <c:v>171</c:v>
                </c:pt>
                <c:pt idx="230">
                  <c:v>121</c:v>
                </c:pt>
                <c:pt idx="231">
                  <c:v>156</c:v>
                </c:pt>
                <c:pt idx="232">
                  <c:v>93</c:v>
                </c:pt>
                <c:pt idx="233">
                  <c:v>61</c:v>
                </c:pt>
                <c:pt idx="234">
                  <c:v>57</c:v>
                </c:pt>
                <c:pt idx="235">
                  <c:v>108</c:v>
                </c:pt>
                <c:pt idx="236">
                  <c:v>71</c:v>
                </c:pt>
                <c:pt idx="237">
                  <c:v>67</c:v>
                </c:pt>
                <c:pt idx="238">
                  <c:v>129</c:v>
                </c:pt>
                <c:pt idx="239">
                  <c:v>173</c:v>
                </c:pt>
                <c:pt idx="240">
                  <c:v>147</c:v>
                </c:pt>
                <c:pt idx="241">
                  <c:v>118</c:v>
                </c:pt>
                <c:pt idx="242">
                  <c:v>101</c:v>
                </c:pt>
                <c:pt idx="243">
                  <c:v>90</c:v>
                </c:pt>
                <c:pt idx="244">
                  <c:v>74</c:v>
                </c:pt>
                <c:pt idx="245">
                  <c:v>124</c:v>
                </c:pt>
                <c:pt idx="246">
                  <c:v>116</c:v>
                </c:pt>
                <c:pt idx="247">
                  <c:v>150</c:v>
                </c:pt>
                <c:pt idx="248">
                  <c:v>143</c:v>
                </c:pt>
                <c:pt idx="249">
                  <c:v>69</c:v>
                </c:pt>
                <c:pt idx="250">
                  <c:v>69</c:v>
                </c:pt>
                <c:pt idx="251">
                  <c:v>66</c:v>
                </c:pt>
                <c:pt idx="252">
                  <c:v>81</c:v>
                </c:pt>
                <c:pt idx="253">
                  <c:v>87</c:v>
                </c:pt>
                <c:pt idx="254">
                  <c:v>91</c:v>
                </c:pt>
                <c:pt idx="255">
                  <c:v>90</c:v>
                </c:pt>
                <c:pt idx="256">
                  <c:v>107</c:v>
                </c:pt>
                <c:pt idx="257">
                  <c:v>104</c:v>
                </c:pt>
                <c:pt idx="258">
                  <c:v>91</c:v>
                </c:pt>
                <c:pt idx="259">
                  <c:v>120</c:v>
                </c:pt>
                <c:pt idx="260">
                  <c:v>109</c:v>
                </c:pt>
                <c:pt idx="261">
                  <c:v>100</c:v>
                </c:pt>
                <c:pt idx="262">
                  <c:v>82</c:v>
                </c:pt>
                <c:pt idx="263">
                  <c:v>91</c:v>
                </c:pt>
                <c:pt idx="264">
                  <c:v>119</c:v>
                </c:pt>
                <c:pt idx="265">
                  <c:v>107</c:v>
                </c:pt>
                <c:pt idx="266">
                  <c:v>75</c:v>
                </c:pt>
                <c:pt idx="267">
                  <c:v>85</c:v>
                </c:pt>
                <c:pt idx="268">
                  <c:v>102</c:v>
                </c:pt>
                <c:pt idx="269">
                  <c:v>93</c:v>
                </c:pt>
                <c:pt idx="270">
                  <c:v>154</c:v>
                </c:pt>
                <c:pt idx="271">
                  <c:v>198</c:v>
                </c:pt>
                <c:pt idx="272">
                  <c:v>96</c:v>
                </c:pt>
                <c:pt idx="273">
                  <c:v>73</c:v>
                </c:pt>
                <c:pt idx="274">
                  <c:v>108</c:v>
                </c:pt>
                <c:pt idx="275">
                  <c:v>86</c:v>
                </c:pt>
                <c:pt idx="276">
                  <c:v>87</c:v>
                </c:pt>
                <c:pt idx="277">
                  <c:v>164</c:v>
                </c:pt>
                <c:pt idx="278">
                  <c:v>129</c:v>
                </c:pt>
                <c:pt idx="279">
                  <c:v>113</c:v>
                </c:pt>
                <c:pt idx="280">
                  <c:v>163</c:v>
                </c:pt>
                <c:pt idx="281">
                  <c:v>147</c:v>
                </c:pt>
                <c:pt idx="282">
                  <c:v>81</c:v>
                </c:pt>
                <c:pt idx="283">
                  <c:v>96</c:v>
                </c:pt>
                <c:pt idx="284">
                  <c:v>103</c:v>
                </c:pt>
                <c:pt idx="285">
                  <c:v>142</c:v>
                </c:pt>
                <c:pt idx="286">
                  <c:v>166</c:v>
                </c:pt>
                <c:pt idx="287">
                  <c:v>66</c:v>
                </c:pt>
                <c:pt idx="288">
                  <c:v>150</c:v>
                </c:pt>
                <c:pt idx="289">
                  <c:v>172</c:v>
                </c:pt>
                <c:pt idx="290">
                  <c:v>149</c:v>
                </c:pt>
                <c:pt idx="291">
                  <c:v>153</c:v>
                </c:pt>
                <c:pt idx="292">
                  <c:v>166</c:v>
                </c:pt>
                <c:pt idx="293">
                  <c:v>133</c:v>
                </c:pt>
                <c:pt idx="294">
                  <c:v>102</c:v>
                </c:pt>
                <c:pt idx="295">
                  <c:v>122</c:v>
                </c:pt>
                <c:pt idx="296">
                  <c:v>153</c:v>
                </c:pt>
                <c:pt idx="297">
                  <c:v>104</c:v>
                </c:pt>
                <c:pt idx="298">
                  <c:v>76</c:v>
                </c:pt>
                <c:pt idx="299">
                  <c:v>79</c:v>
                </c:pt>
                <c:pt idx="300">
                  <c:v>88</c:v>
                </c:pt>
                <c:pt idx="301">
                  <c:v>89</c:v>
                </c:pt>
                <c:pt idx="302">
                  <c:v>80</c:v>
                </c:pt>
                <c:pt idx="303">
                  <c:v>70</c:v>
                </c:pt>
                <c:pt idx="304">
                  <c:v>105</c:v>
                </c:pt>
                <c:pt idx="305">
                  <c:v>95</c:v>
                </c:pt>
                <c:pt idx="306">
                  <c:v>116</c:v>
                </c:pt>
                <c:pt idx="307">
                  <c:v>104</c:v>
                </c:pt>
                <c:pt idx="308">
                  <c:v>78</c:v>
                </c:pt>
                <c:pt idx="309">
                  <c:v>88</c:v>
                </c:pt>
                <c:pt idx="310">
                  <c:v>68</c:v>
                </c:pt>
                <c:pt idx="311">
                  <c:v>99</c:v>
                </c:pt>
                <c:pt idx="312">
                  <c:v>82</c:v>
                </c:pt>
                <c:pt idx="313">
                  <c:v>63</c:v>
                </c:pt>
                <c:pt idx="314">
                  <c:v>99</c:v>
                </c:pt>
                <c:pt idx="315">
                  <c:v>84</c:v>
                </c:pt>
                <c:pt idx="316">
                  <c:v>116</c:v>
                </c:pt>
                <c:pt idx="317">
                  <c:v>126</c:v>
                </c:pt>
                <c:pt idx="318">
                  <c:v>99</c:v>
                </c:pt>
                <c:pt idx="319">
                  <c:v>146</c:v>
                </c:pt>
                <c:pt idx="320">
                  <c:v>245</c:v>
                </c:pt>
                <c:pt idx="321">
                  <c:v>219</c:v>
                </c:pt>
                <c:pt idx="322">
                  <c:v>147</c:v>
                </c:pt>
                <c:pt idx="323">
                  <c:v>172</c:v>
                </c:pt>
                <c:pt idx="324">
                  <c:v>71</c:v>
                </c:pt>
                <c:pt idx="325">
                  <c:v>100</c:v>
                </c:pt>
                <c:pt idx="326">
                  <c:v>107</c:v>
                </c:pt>
                <c:pt idx="327">
                  <c:v>120</c:v>
                </c:pt>
                <c:pt idx="328">
                  <c:v>185</c:v>
                </c:pt>
                <c:pt idx="329">
                  <c:v>139</c:v>
                </c:pt>
                <c:pt idx="330">
                  <c:v>162</c:v>
                </c:pt>
                <c:pt idx="331">
                  <c:v>113</c:v>
                </c:pt>
                <c:pt idx="332">
                  <c:v>83</c:v>
                </c:pt>
                <c:pt idx="333">
                  <c:v>102</c:v>
                </c:pt>
                <c:pt idx="334">
                  <c:v>109</c:v>
                </c:pt>
                <c:pt idx="335">
                  <c:v>117</c:v>
                </c:pt>
                <c:pt idx="336">
                  <c:v>119</c:v>
                </c:pt>
                <c:pt idx="337">
                  <c:v>131</c:v>
                </c:pt>
                <c:pt idx="338">
                  <c:v>103</c:v>
                </c:pt>
                <c:pt idx="339">
                  <c:v>117</c:v>
                </c:pt>
                <c:pt idx="340">
                  <c:v>86</c:v>
                </c:pt>
                <c:pt idx="341">
                  <c:v>90</c:v>
                </c:pt>
                <c:pt idx="342">
                  <c:v>117</c:v>
                </c:pt>
                <c:pt idx="343">
                  <c:v>161</c:v>
                </c:pt>
                <c:pt idx="344">
                  <c:v>131</c:v>
                </c:pt>
                <c:pt idx="345">
                  <c:v>133</c:v>
                </c:pt>
                <c:pt idx="346">
                  <c:v>151</c:v>
                </c:pt>
                <c:pt idx="347">
                  <c:v>121</c:v>
                </c:pt>
                <c:pt idx="348">
                  <c:v>100</c:v>
                </c:pt>
                <c:pt idx="349">
                  <c:v>121</c:v>
                </c:pt>
                <c:pt idx="350">
                  <c:v>176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621392"/>
        <c:axId val="246621952"/>
      </c:scatterChart>
      <c:valAx>
        <c:axId val="246621392"/>
        <c:scaling>
          <c:orientation val="minMax"/>
          <c:max val="4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46621952"/>
        <c:crosses val="autoZero"/>
        <c:crossBetween val="midCat"/>
        <c:majorUnit val="10"/>
      </c:valAx>
      <c:valAx>
        <c:axId val="246621952"/>
        <c:scaling>
          <c:orientation val="minMax"/>
          <c:max val="300"/>
          <c:min val="4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46621392"/>
        <c:crosses val="autoZero"/>
        <c:crossBetween val="midCat"/>
        <c:majorUnit val="20"/>
        <c:min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HBA1C ÖLÇÜM GRAFİĞİ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4.6836657096909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711339054452525E-3"/>
                  <c:y val="-3.4346881871066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11339054452017E-2"/>
                  <c:y val="-3.7469325677527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567008581679041E-3"/>
                  <c:y val="-2.8101994258145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567008581679041E-3"/>
                  <c:y val="-2.4979550451684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3134017163356052E-3"/>
                  <c:y val="-4.0591769483987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[1]HBA1C!$B$3:$B$9</c:f>
              <c:numCache>
                <c:formatCode>General</c:formatCode>
                <c:ptCount val="7"/>
                <c:pt idx="0">
                  <c:v>41257</c:v>
                </c:pt>
                <c:pt idx="1">
                  <c:v>41708</c:v>
                </c:pt>
                <c:pt idx="2">
                  <c:v>41942</c:v>
                </c:pt>
                <c:pt idx="3">
                  <c:v>42023</c:v>
                </c:pt>
                <c:pt idx="4">
                  <c:v>42327</c:v>
                </c:pt>
                <c:pt idx="5">
                  <c:v>42465</c:v>
                </c:pt>
                <c:pt idx="6">
                  <c:v>42636</c:v>
                </c:pt>
              </c:numCache>
            </c:numRef>
          </c:xVal>
          <c:yVal>
            <c:numRef>
              <c:f>[1]HBA1C!$C$3:$C$9</c:f>
              <c:numCache>
                <c:formatCode>General</c:formatCode>
                <c:ptCount val="7"/>
                <c:pt idx="0">
                  <c:v>6.5</c:v>
                </c:pt>
                <c:pt idx="1">
                  <c:v>6.8</c:v>
                </c:pt>
                <c:pt idx="2">
                  <c:v>5.5</c:v>
                </c:pt>
                <c:pt idx="3">
                  <c:v>6.2</c:v>
                </c:pt>
                <c:pt idx="4">
                  <c:v>7.6</c:v>
                </c:pt>
                <c:pt idx="5">
                  <c:v>6.6</c:v>
                </c:pt>
                <c:pt idx="6">
                  <c:v>6.5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725920"/>
        <c:axId val="246726480"/>
      </c:scatterChart>
      <c:valAx>
        <c:axId val="246725920"/>
        <c:scaling>
          <c:orientation val="minMax"/>
          <c:min val="4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46726480"/>
        <c:crosses val="autoZero"/>
        <c:crossBetween val="midCat"/>
        <c:majorUnit val="250"/>
      </c:valAx>
      <c:valAx>
        <c:axId val="246726480"/>
        <c:scaling>
          <c:orientation val="minMax"/>
          <c:max val="14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4672592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48</xdr:row>
      <xdr:rowOff>47624</xdr:rowOff>
    </xdr:from>
    <xdr:to>
      <xdr:col>22</xdr:col>
      <xdr:colOff>47624</xdr:colOff>
      <xdr:row>87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5290</xdr:colOff>
      <xdr:row>0</xdr:row>
      <xdr:rowOff>205316</xdr:rowOff>
    </xdr:from>
    <xdr:to>
      <xdr:col>19</xdr:col>
      <xdr:colOff>598713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461131</xdr:colOff>
      <xdr:row>10</xdr:row>
      <xdr:rowOff>39123</xdr:rowOff>
    </xdr:from>
    <xdr:to>
      <xdr:col>19</xdr:col>
      <xdr:colOff>81643</xdr:colOff>
      <xdr:row>12</xdr:row>
      <xdr:rowOff>30591</xdr:rowOff>
    </xdr:to>
    <xdr:sp macro="" textlink="">
      <xdr:nvSpPr>
        <xdr:cNvPr id="3" name="Rectangle 2"/>
        <xdr:cNvSpPr/>
      </xdr:nvSpPr>
      <xdr:spPr>
        <a:xfrm>
          <a:off x="5187912" y="2384654"/>
          <a:ext cx="8121575" cy="432000"/>
        </a:xfrm>
        <a:prstGeom prst="rect">
          <a:avLst/>
        </a:prstGeom>
        <a:solidFill>
          <a:srgbClr val="92D050">
            <a:alpha val="22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tr-TR" sz="1100"/>
        </a:p>
      </xdr:txBody>
    </xdr:sp>
    <xdr:clientData/>
  </xdr:twoCellAnchor>
  <xdr:twoCellAnchor>
    <xdr:from>
      <xdr:col>5</xdr:col>
      <xdr:colOff>438641</xdr:colOff>
      <xdr:row>9</xdr:row>
      <xdr:rowOff>117362</xdr:rowOff>
    </xdr:from>
    <xdr:to>
      <xdr:col>19</xdr:col>
      <xdr:colOff>110557</xdr:colOff>
      <xdr:row>9</xdr:row>
      <xdr:rowOff>117362</xdr:rowOff>
    </xdr:to>
    <xdr:cxnSp macro="">
      <xdr:nvCxnSpPr>
        <xdr:cNvPr id="7" name="Straight Arrow Connector 6"/>
        <xdr:cNvCxnSpPr/>
      </xdr:nvCxnSpPr>
      <xdr:spPr>
        <a:xfrm flipV="1">
          <a:off x="5165422" y="2260487"/>
          <a:ext cx="8172979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518582</xdr:colOff>
      <xdr:row>6</xdr:row>
      <xdr:rowOff>95250</xdr:rowOff>
    </xdr:from>
    <xdr:ext cx="2038349" cy="914400"/>
    <xdr:sp macro="" textlink="">
      <xdr:nvSpPr>
        <xdr:cNvPr id="8" name="TextBox 7"/>
        <xdr:cNvSpPr txBox="1"/>
      </xdr:nvSpPr>
      <xdr:spPr>
        <a:xfrm>
          <a:off x="11348507" y="1524000"/>
          <a:ext cx="2038349" cy="914400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r-TR" sz="1000"/>
            <a:t>14.12.2012-23.09.2016 </a:t>
          </a:r>
        </a:p>
        <a:p>
          <a:pPr algn="ctr"/>
          <a:r>
            <a:rPr lang="tr-TR" sz="1000"/>
            <a:t>tarihleri arası ölçüm yapılan </a:t>
          </a:r>
        </a:p>
        <a:p>
          <a:pPr algn="ctr"/>
          <a:r>
            <a:rPr lang="tr-TR" sz="1000" baseline="0"/>
            <a:t>7 değerin ortalaması </a:t>
          </a:r>
        </a:p>
        <a:p>
          <a:pPr algn="ctr"/>
          <a:r>
            <a:rPr lang="tr-TR" sz="1000" baseline="0"/>
            <a:t>6,53</a:t>
          </a:r>
          <a:r>
            <a:rPr lang="tr-TR" sz="1000"/>
            <a:t> 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0.0299</cdr:x>
      <cdr:y>0.5673</cdr:y>
    </cdr:from>
    <cdr:to>
      <cdr:x>0.88963</cdr:x>
      <cdr:y>0.8051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42955" y="4241773"/>
          <a:ext cx="12736470" cy="1778060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>
            <a:alpha val="22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tr-TR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11905</xdr:colOff>
      <xdr:row>47</xdr:row>
      <xdr:rowOff>35719</xdr:rowOff>
    </xdr:from>
    <xdr:to>
      <xdr:col>20</xdr:col>
      <xdr:colOff>571499</xdr:colOff>
      <xdr:row>73</xdr:row>
      <xdr:rowOff>122719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74</xdr:row>
      <xdr:rowOff>185737</xdr:rowOff>
    </xdr:from>
    <xdr:to>
      <xdr:col>20</xdr:col>
      <xdr:colOff>559593</xdr:colOff>
      <xdr:row>101</xdr:row>
      <xdr:rowOff>82237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11905</xdr:colOff>
      <xdr:row>102</xdr:row>
      <xdr:rowOff>190499</xdr:rowOff>
    </xdr:from>
    <xdr:to>
      <xdr:col>20</xdr:col>
      <xdr:colOff>571499</xdr:colOff>
      <xdr:row>129</xdr:row>
      <xdr:rowOff>86999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23814</xdr:colOff>
      <xdr:row>130</xdr:row>
      <xdr:rowOff>154780</xdr:rowOff>
    </xdr:from>
    <xdr:to>
      <xdr:col>20</xdr:col>
      <xdr:colOff>535782</xdr:colOff>
      <xdr:row>157</xdr:row>
      <xdr:rowOff>51280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0.0422</cdr:x>
      <cdr:y>0.53625</cdr:y>
    </cdr:from>
    <cdr:to>
      <cdr:x>0.83162</cdr:x>
      <cdr:y>0.77345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07984" y="2702718"/>
          <a:ext cx="7632014" cy="1195470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>
            <a:alpha val="22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tr-TR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0.04475</cdr:x>
      <cdr:y>0.54429</cdr:y>
    </cdr:from>
    <cdr:to>
      <cdr:x>0.83573</cdr:x>
      <cdr:y>0.76871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31800" y="2743200"/>
          <a:ext cx="7632000" cy="1131094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>
            <a:alpha val="22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tr-TR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0.03502</cdr:x>
      <cdr:y>0.54477</cdr:y>
    </cdr:from>
    <cdr:to>
      <cdr:x>0.83005</cdr:x>
      <cdr:y>0.77359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38569" y="2745641"/>
          <a:ext cx="7686244" cy="1153253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>
            <a:alpha val="22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tr-TR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0.03713</cdr:x>
      <cdr:y>0.5457</cdr:y>
    </cdr:from>
    <cdr:to>
      <cdr:x>0.83046</cdr:x>
      <cdr:y>0.77007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57200" y="2750346"/>
          <a:ext cx="7632032" cy="1130814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>
            <a:alpha val="22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tr-TR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400049</xdr:colOff>
      <xdr:row>2</xdr:row>
      <xdr:rowOff>133350</xdr:rowOff>
    </xdr:from>
    <xdr:to>
      <xdr:col>23</xdr:col>
      <xdr:colOff>581024</xdr:colOff>
      <xdr:row>23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19051</xdr:colOff>
      <xdr:row>3</xdr:row>
      <xdr:rowOff>47625</xdr:rowOff>
    </xdr:from>
    <xdr:ext cx="2038349" cy="914400"/>
    <xdr:sp macro="" textlink="">
      <xdr:nvSpPr>
        <xdr:cNvPr id="2" name="TextBox 1"/>
        <xdr:cNvSpPr txBox="1"/>
      </xdr:nvSpPr>
      <xdr:spPr>
        <a:xfrm>
          <a:off x="6191251" y="619125"/>
          <a:ext cx="2038349" cy="914400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r-TR" sz="1000"/>
            <a:t>18.09.2016-14.10.2016 </a:t>
          </a:r>
        </a:p>
        <a:p>
          <a:pPr algn="ctr"/>
          <a:r>
            <a:rPr lang="tr-TR" sz="1000"/>
            <a:t>tarihleri arası ölçüm yapılan </a:t>
          </a:r>
        </a:p>
        <a:p>
          <a:pPr algn="ctr"/>
          <a:r>
            <a:rPr lang="tr-TR" sz="1000"/>
            <a:t>198</a:t>
          </a:r>
          <a:r>
            <a:rPr lang="tr-TR" sz="1000" baseline="0"/>
            <a:t> değerin ortalaması </a:t>
          </a:r>
        </a:p>
        <a:p>
          <a:pPr algn="ctr"/>
          <a:r>
            <a:rPr lang="tr-TR" sz="1000" baseline="0"/>
            <a:t>132 mg/dl'dir</a:t>
          </a:r>
          <a:r>
            <a:rPr lang="tr-TR" sz="1000"/>
            <a:t> </a:t>
          </a:r>
        </a:p>
      </xdr:txBody>
    </xdr:sp>
    <xdr:clientData/>
  </xdr:oneCellAnchor>
  <xdr:twoCellAnchor>
    <xdr:from>
      <xdr:col>5</xdr:col>
      <xdr:colOff>180975</xdr:colOff>
      <xdr:row>15</xdr:row>
      <xdr:rowOff>47625</xdr:rowOff>
    </xdr:from>
    <xdr:to>
      <xdr:col>14</xdr:col>
      <xdr:colOff>200025</xdr:colOff>
      <xdr:row>15</xdr:row>
      <xdr:rowOff>57150</xdr:rowOff>
    </xdr:to>
    <xdr:cxnSp macro="">
      <xdr:nvCxnSpPr>
        <xdr:cNvPr id="5" name="Straight Arrow Connector 4"/>
        <xdr:cNvCxnSpPr/>
      </xdr:nvCxnSpPr>
      <xdr:spPr>
        <a:xfrm>
          <a:off x="2743200" y="2905125"/>
          <a:ext cx="5505450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5</xdr:row>
      <xdr:rowOff>123825</xdr:rowOff>
    </xdr:from>
    <xdr:to>
      <xdr:col>14</xdr:col>
      <xdr:colOff>200025</xdr:colOff>
      <xdr:row>23</xdr:row>
      <xdr:rowOff>95250</xdr:rowOff>
    </xdr:to>
    <xdr:cxnSp macro="">
      <xdr:nvCxnSpPr>
        <xdr:cNvPr id="6" name="Straight Arrow Connector 5"/>
        <xdr:cNvCxnSpPr/>
      </xdr:nvCxnSpPr>
      <xdr:spPr>
        <a:xfrm flipV="1">
          <a:off x="8248650" y="1076325"/>
          <a:ext cx="0" cy="34004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371475</xdr:colOff>
      <xdr:row>5</xdr:row>
      <xdr:rowOff>114300</xdr:rowOff>
    </xdr:from>
    <xdr:to>
      <xdr:col>16</xdr:col>
      <xdr:colOff>371475</xdr:colOff>
      <xdr:row>23</xdr:row>
      <xdr:rowOff>85725</xdr:rowOff>
    </xdr:to>
    <xdr:cxnSp macro="">
      <xdr:nvCxnSpPr>
        <xdr:cNvPr id="7" name="Straight Arrow Connector 6"/>
        <xdr:cNvCxnSpPr/>
      </xdr:nvCxnSpPr>
      <xdr:spPr>
        <a:xfrm flipV="1">
          <a:off x="9639300" y="1066800"/>
          <a:ext cx="0" cy="34004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264357</xdr:colOff>
      <xdr:row>2</xdr:row>
      <xdr:rowOff>183318</xdr:rowOff>
    </xdr:from>
    <xdr:ext cx="264560" cy="1821974"/>
    <xdr:sp macro="" textlink="">
      <xdr:nvSpPr>
        <xdr:cNvPr id="8" name="TextBox 7"/>
        <xdr:cNvSpPr txBox="1"/>
      </xdr:nvSpPr>
      <xdr:spPr>
        <a:xfrm rot="16200000">
          <a:off x="7534275" y="1343025"/>
          <a:ext cx="18219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r-TR" sz="1100"/>
            <a:t>POMPA TEDAVİSİNE</a:t>
          </a:r>
          <a:r>
            <a:rPr lang="tr-TR" sz="1100" baseline="0"/>
            <a:t> GEÇİLDİ</a:t>
          </a:r>
          <a:endParaRPr lang="tr-TR" sz="1100"/>
        </a:p>
      </xdr:txBody>
    </xdr:sp>
    <xdr:clientData/>
  </xdr:oneCellAnchor>
  <xdr:oneCellAnchor>
    <xdr:from>
      <xdr:col>16</xdr:col>
      <xdr:colOff>578689</xdr:colOff>
      <xdr:row>5</xdr:row>
      <xdr:rowOff>86366</xdr:rowOff>
    </xdr:from>
    <xdr:ext cx="264560" cy="1806328"/>
    <xdr:sp macro="" textlink="">
      <xdr:nvSpPr>
        <xdr:cNvPr id="9" name="TextBox 8"/>
        <xdr:cNvSpPr txBox="1"/>
      </xdr:nvSpPr>
      <xdr:spPr>
        <a:xfrm rot="16200000">
          <a:off x="9075630" y="1809750"/>
          <a:ext cx="18063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r-TR" sz="1100"/>
            <a:t>BAZAL</a:t>
          </a:r>
          <a:r>
            <a:rPr lang="tr-TR" sz="1100" baseline="0"/>
            <a:t> AYARLAMASI YAPILDI</a:t>
          </a:r>
          <a:endParaRPr lang="tr-TR" sz="1100"/>
        </a:p>
      </xdr:txBody>
    </xdr:sp>
    <xdr:clientData/>
  </xdr:oneCellAnchor>
  <xdr:oneCellAnchor>
    <xdr:from>
      <xdr:col>14</xdr:col>
      <xdr:colOff>447675</xdr:colOff>
      <xdr:row>2</xdr:row>
      <xdr:rowOff>188120</xdr:rowOff>
    </xdr:from>
    <xdr:ext cx="1495425" cy="812005"/>
    <xdr:sp macro="" textlink="">
      <xdr:nvSpPr>
        <xdr:cNvPr id="10" name="TextBox 9"/>
        <xdr:cNvSpPr txBox="1"/>
      </xdr:nvSpPr>
      <xdr:spPr>
        <a:xfrm>
          <a:off x="8496300" y="569120"/>
          <a:ext cx="1495425" cy="812005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r-TR" sz="1000"/>
            <a:t>14.10.2016-19.10.2016 </a:t>
          </a:r>
        </a:p>
        <a:p>
          <a:pPr algn="ctr"/>
          <a:r>
            <a:rPr lang="tr-TR" sz="1000"/>
            <a:t>tarihleri arası ölçüm yapılan </a:t>
          </a:r>
        </a:p>
        <a:p>
          <a:pPr algn="ctr"/>
          <a:r>
            <a:rPr lang="tr-TR" sz="1000"/>
            <a:t>50</a:t>
          </a:r>
          <a:r>
            <a:rPr lang="tr-TR" sz="1000" baseline="0"/>
            <a:t> değerin ortalaması </a:t>
          </a:r>
        </a:p>
        <a:p>
          <a:pPr algn="ctr"/>
          <a:r>
            <a:rPr lang="tr-TR" sz="1000" baseline="0"/>
            <a:t>112 mg/dl'dir</a:t>
          </a:r>
          <a:r>
            <a:rPr lang="tr-TR" sz="1000"/>
            <a:t> </a:t>
          </a:r>
        </a:p>
      </xdr:txBody>
    </xdr:sp>
    <xdr:clientData/>
  </xdr:oneCellAnchor>
  <xdr:oneCellAnchor>
    <xdr:from>
      <xdr:col>20</xdr:col>
      <xdr:colOff>152399</xdr:colOff>
      <xdr:row>6</xdr:row>
      <xdr:rowOff>9526</xdr:rowOff>
    </xdr:from>
    <xdr:ext cx="1362076" cy="771524"/>
    <xdr:sp macro="" textlink="">
      <xdr:nvSpPr>
        <xdr:cNvPr id="11" name="TextBox 10"/>
        <xdr:cNvSpPr txBox="1"/>
      </xdr:nvSpPr>
      <xdr:spPr>
        <a:xfrm>
          <a:off x="11858624" y="1152526"/>
          <a:ext cx="1362076" cy="77152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r-TR" sz="1000"/>
            <a:t>19.10.2016-31.10.2016 </a:t>
          </a:r>
        </a:p>
        <a:p>
          <a:pPr algn="ctr"/>
          <a:r>
            <a:rPr lang="tr-TR" sz="1000"/>
            <a:t>tarihleri arası ölçüm </a:t>
          </a:r>
        </a:p>
        <a:p>
          <a:pPr algn="ctr"/>
          <a:r>
            <a:rPr lang="tr-TR" sz="1000"/>
            <a:t>yapılan 110</a:t>
          </a:r>
          <a:r>
            <a:rPr lang="tr-TR" sz="1000" baseline="0"/>
            <a:t> değerin </a:t>
          </a:r>
        </a:p>
        <a:p>
          <a:pPr algn="ctr"/>
          <a:r>
            <a:rPr lang="tr-TR" sz="1000" baseline="0"/>
            <a:t>ortalaması 116 mg/dl'dir</a:t>
          </a:r>
          <a:r>
            <a:rPr lang="tr-TR" sz="1000"/>
            <a:t> </a:t>
          </a:r>
        </a:p>
      </xdr:txBody>
    </xdr:sp>
    <xdr:clientData/>
  </xdr:oneCellAnchor>
  <xdr:twoCellAnchor>
    <xdr:from>
      <xdr:col>14</xdr:col>
      <xdr:colOff>238125</xdr:colOff>
      <xdr:row>16</xdr:row>
      <xdr:rowOff>76200</xdr:rowOff>
    </xdr:from>
    <xdr:to>
      <xdr:col>16</xdr:col>
      <xdr:colOff>400050</xdr:colOff>
      <xdr:row>16</xdr:row>
      <xdr:rowOff>76200</xdr:rowOff>
    </xdr:to>
    <xdr:cxnSp macro="">
      <xdr:nvCxnSpPr>
        <xdr:cNvPr id="13" name="Straight Arrow Connector 12"/>
        <xdr:cNvCxnSpPr/>
      </xdr:nvCxnSpPr>
      <xdr:spPr>
        <a:xfrm>
          <a:off x="8286750" y="3124200"/>
          <a:ext cx="13811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361950</xdr:colOff>
      <xdr:row>16</xdr:row>
      <xdr:rowOff>38100</xdr:rowOff>
    </xdr:from>
    <xdr:to>
      <xdr:col>23</xdr:col>
      <xdr:colOff>314325</xdr:colOff>
      <xdr:row>16</xdr:row>
      <xdr:rowOff>47625</xdr:rowOff>
    </xdr:to>
    <xdr:cxnSp macro="">
      <xdr:nvCxnSpPr>
        <xdr:cNvPr id="15" name="Straight Arrow Connector 14"/>
        <xdr:cNvCxnSpPr/>
      </xdr:nvCxnSpPr>
      <xdr:spPr>
        <a:xfrm>
          <a:off x="9629775" y="3086100"/>
          <a:ext cx="4219575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0.0278</cdr:x>
      <cdr:y>0.58183</cdr:y>
    </cdr:from>
    <cdr:to>
      <cdr:x>0.9749</cdr:x>
      <cdr:y>0.81777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27048" y="2308221"/>
          <a:ext cx="11141093" cy="936013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>
            <a:alpha val="22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tr-TR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KER_TAKIP_KAS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.ÖZETİ+GRAFİK"/>
      <sheetName val=" ÖĞÜN GRAFİK"/>
      <sheetName val=" GENEL GRAFİK"/>
      <sheetName val="KALEM"/>
      <sheetName val="POMPA"/>
      <sheetName val="BAZAL TABLOSU"/>
      <sheetName val="HBA1C"/>
      <sheetName val="KARBONHİDRAT SAYIMI"/>
      <sheetName val="KİMLİK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41257</v>
          </cell>
          <cell r="C3">
            <v>6.5</v>
          </cell>
        </row>
        <row r="4">
          <cell r="B4">
            <v>41708</v>
          </cell>
          <cell r="C4">
            <v>6.8</v>
          </cell>
        </row>
        <row r="5">
          <cell r="B5">
            <v>41942</v>
          </cell>
          <cell r="C5">
            <v>5.5</v>
          </cell>
        </row>
        <row r="6">
          <cell r="B6">
            <v>42023</v>
          </cell>
          <cell r="C6">
            <v>6.2</v>
          </cell>
        </row>
        <row r="7">
          <cell r="B7">
            <v>42327</v>
          </cell>
          <cell r="C7">
            <v>7.6</v>
          </cell>
        </row>
        <row r="8">
          <cell r="B8">
            <v>42465</v>
          </cell>
          <cell r="C8">
            <v>6.6</v>
          </cell>
        </row>
        <row r="9">
          <cell r="B9">
            <v>42636</v>
          </cell>
          <cell r="C9">
            <v>6.5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abSelected="1" zoomScale="70" zoomScaleNormal="70" workbookViewId="0">
      <selection sqref="A1:A2"/>
    </sheetView>
  </sheetViews>
  <sheetFormatPr defaultRowHeight="15" x14ac:dyDescent="0.25"/>
  <cols>
    <col min="1" max="1" width="12" style="6" bestFit="1" customWidth="1"/>
    <col min="2" max="17" width="9.140625" style="7"/>
    <col min="18" max="18" width="9.140625" style="223"/>
    <col min="19" max="19" width="9.140625" style="7"/>
    <col min="20" max="20" width="47" style="7" bestFit="1" customWidth="1"/>
    <col min="21" max="16384" width="9.140625" style="7"/>
  </cols>
  <sheetData>
    <row r="1" spans="1:20" s="6" customFormat="1" x14ac:dyDescent="0.25">
      <c r="A1" s="321"/>
      <c r="B1" s="321" t="s">
        <v>8</v>
      </c>
      <c r="C1" s="321"/>
      <c r="D1" s="321" t="s">
        <v>9</v>
      </c>
      <c r="E1" s="321"/>
      <c r="F1" s="321" t="s">
        <v>10</v>
      </c>
      <c r="G1" s="321"/>
      <c r="H1" s="321" t="s">
        <v>11</v>
      </c>
      <c r="I1" s="321"/>
      <c r="J1" s="321" t="s">
        <v>8</v>
      </c>
      <c r="K1" s="321" t="s">
        <v>9</v>
      </c>
      <c r="L1" s="321" t="s">
        <v>10</v>
      </c>
      <c r="M1" s="321" t="s">
        <v>11</v>
      </c>
      <c r="N1" s="321" t="s">
        <v>717</v>
      </c>
      <c r="O1" s="321"/>
      <c r="P1" s="321" t="s">
        <v>717</v>
      </c>
      <c r="Q1" s="321"/>
      <c r="R1" s="321" t="s">
        <v>717</v>
      </c>
      <c r="S1" s="321"/>
      <c r="T1" s="322" t="s">
        <v>25</v>
      </c>
    </row>
    <row r="2" spans="1:20" s="6" customFormat="1" x14ac:dyDescent="0.25">
      <c r="A2" s="321"/>
      <c r="B2" s="5" t="s">
        <v>12</v>
      </c>
      <c r="C2" s="5" t="s">
        <v>13</v>
      </c>
      <c r="D2" s="5" t="s">
        <v>12</v>
      </c>
      <c r="E2" s="5" t="s">
        <v>13</v>
      </c>
      <c r="F2" s="5" t="s">
        <v>12</v>
      </c>
      <c r="G2" s="5" t="s">
        <v>13</v>
      </c>
      <c r="H2" s="5" t="s">
        <v>14</v>
      </c>
      <c r="I2" s="5" t="s">
        <v>7</v>
      </c>
      <c r="J2" s="321"/>
      <c r="K2" s="321"/>
      <c r="L2" s="321"/>
      <c r="M2" s="321"/>
      <c r="N2" s="117" t="s">
        <v>2</v>
      </c>
      <c r="O2" s="117"/>
      <c r="P2" s="117" t="s">
        <v>2</v>
      </c>
      <c r="Q2" s="117"/>
      <c r="R2" s="222" t="s">
        <v>2</v>
      </c>
      <c r="S2" s="117"/>
      <c r="T2" s="323"/>
    </row>
    <row r="3" spans="1:20" s="140" customFormat="1" x14ac:dyDescent="0.25">
      <c r="A3" s="145">
        <v>42631</v>
      </c>
      <c r="B3" s="144">
        <v>77</v>
      </c>
      <c r="C3" s="144">
        <v>95</v>
      </c>
      <c r="D3" s="144"/>
      <c r="E3" s="144"/>
      <c r="F3" s="151">
        <v>67</v>
      </c>
      <c r="G3" s="144"/>
      <c r="H3" s="144">
        <v>114</v>
      </c>
      <c r="I3" s="147">
        <v>89</v>
      </c>
      <c r="J3" s="144">
        <v>11</v>
      </c>
      <c r="K3" s="144">
        <v>18</v>
      </c>
      <c r="L3" s="144">
        <v>18</v>
      </c>
      <c r="M3" s="144">
        <v>17</v>
      </c>
      <c r="N3" s="144"/>
      <c r="O3" s="144"/>
      <c r="P3" s="117"/>
      <c r="Q3" s="117"/>
      <c r="R3" s="222"/>
      <c r="S3" s="117"/>
      <c r="T3" s="186"/>
    </row>
    <row r="4" spans="1:20" s="140" customFormat="1" x14ac:dyDescent="0.25">
      <c r="A4" s="145">
        <v>42632</v>
      </c>
      <c r="B4" s="150">
        <v>216</v>
      </c>
      <c r="C4" s="144">
        <v>131</v>
      </c>
      <c r="D4" s="144">
        <v>101</v>
      </c>
      <c r="E4" s="144">
        <v>119</v>
      </c>
      <c r="F4" s="150">
        <v>253</v>
      </c>
      <c r="G4" s="144">
        <v>144</v>
      </c>
      <c r="H4" s="144">
        <v>119</v>
      </c>
      <c r="I4" s="144">
        <v>95</v>
      </c>
      <c r="J4" s="144">
        <v>12</v>
      </c>
      <c r="K4" s="144">
        <v>17</v>
      </c>
      <c r="L4" s="144">
        <v>19</v>
      </c>
      <c r="M4" s="144">
        <v>16</v>
      </c>
      <c r="N4" s="144"/>
      <c r="O4" s="144"/>
      <c r="P4" s="117"/>
      <c r="Q4" s="117"/>
      <c r="R4" s="222"/>
      <c r="S4" s="117"/>
      <c r="T4" s="186"/>
    </row>
    <row r="5" spans="1:20" s="140" customFormat="1" x14ac:dyDescent="0.25">
      <c r="A5" s="145">
        <v>42633</v>
      </c>
      <c r="B5" s="144">
        <v>73</v>
      </c>
      <c r="C5" s="144">
        <v>101</v>
      </c>
      <c r="D5" s="144">
        <v>114</v>
      </c>
      <c r="E5" s="144">
        <v>76</v>
      </c>
      <c r="F5" s="144">
        <v>154</v>
      </c>
      <c r="G5" s="144">
        <v>119</v>
      </c>
      <c r="H5" s="144">
        <v>154</v>
      </c>
      <c r="I5" s="144"/>
      <c r="J5" s="144">
        <v>4</v>
      </c>
      <c r="K5" s="144">
        <v>7</v>
      </c>
      <c r="L5" s="144">
        <v>11</v>
      </c>
      <c r="M5" s="144">
        <v>17</v>
      </c>
      <c r="N5" s="144"/>
      <c r="O5" s="144"/>
      <c r="P5" s="117"/>
      <c r="Q5" s="117"/>
      <c r="R5" s="222"/>
      <c r="S5" s="117"/>
      <c r="T5" s="186"/>
    </row>
    <row r="6" spans="1:20" s="140" customFormat="1" x14ac:dyDescent="0.25">
      <c r="A6" s="145">
        <v>42634</v>
      </c>
      <c r="B6" s="144">
        <v>98</v>
      </c>
      <c r="C6" s="144">
        <v>115</v>
      </c>
      <c r="D6" s="144">
        <v>138</v>
      </c>
      <c r="E6" s="144"/>
      <c r="F6" s="152">
        <v>195</v>
      </c>
      <c r="G6" s="144">
        <v>121</v>
      </c>
      <c r="H6" s="144">
        <v>155</v>
      </c>
      <c r="I6" s="144">
        <v>94</v>
      </c>
      <c r="J6" s="144">
        <v>8</v>
      </c>
      <c r="K6" s="144">
        <v>17</v>
      </c>
      <c r="L6" s="144">
        <v>10</v>
      </c>
      <c r="M6" s="144">
        <v>17</v>
      </c>
      <c r="N6" s="146" t="s">
        <v>15</v>
      </c>
      <c r="O6" s="151">
        <v>68</v>
      </c>
      <c r="P6" s="117"/>
      <c r="Q6" s="117"/>
      <c r="R6" s="222"/>
      <c r="S6" s="117"/>
      <c r="T6" s="186"/>
    </row>
    <row r="7" spans="1:20" s="140" customFormat="1" x14ac:dyDescent="0.25">
      <c r="A7" s="145">
        <v>42635</v>
      </c>
      <c r="B7" s="144">
        <v>77</v>
      </c>
      <c r="C7" s="144">
        <v>102</v>
      </c>
      <c r="D7" s="144">
        <v>130</v>
      </c>
      <c r="E7" s="144">
        <v>88</v>
      </c>
      <c r="F7" s="152">
        <v>192</v>
      </c>
      <c r="G7" s="144">
        <v>135</v>
      </c>
      <c r="H7" s="144">
        <v>79</v>
      </c>
      <c r="I7" s="144">
        <v>140</v>
      </c>
      <c r="J7" s="144">
        <v>5</v>
      </c>
      <c r="K7" s="144">
        <v>9</v>
      </c>
      <c r="L7" s="144">
        <v>19</v>
      </c>
      <c r="M7" s="144">
        <v>16</v>
      </c>
      <c r="N7" s="144"/>
      <c r="O7" s="144"/>
      <c r="P7" s="117"/>
      <c r="Q7" s="117"/>
      <c r="R7" s="222"/>
      <c r="S7" s="117"/>
      <c r="T7" s="186"/>
    </row>
    <row r="8" spans="1:20" s="140" customFormat="1" x14ac:dyDescent="0.25">
      <c r="A8" s="145">
        <v>42636</v>
      </c>
      <c r="B8" s="152">
        <v>176</v>
      </c>
      <c r="C8" s="144"/>
      <c r="D8" s="150">
        <v>286</v>
      </c>
      <c r="E8" s="144">
        <v>87</v>
      </c>
      <c r="F8" s="144">
        <v>143</v>
      </c>
      <c r="G8" s="144">
        <v>80</v>
      </c>
      <c r="H8" s="144">
        <v>154</v>
      </c>
      <c r="I8" s="144">
        <v>146</v>
      </c>
      <c r="J8" s="144">
        <v>11</v>
      </c>
      <c r="K8" s="144">
        <v>22</v>
      </c>
      <c r="L8" s="144">
        <v>9</v>
      </c>
      <c r="M8" s="144">
        <v>17</v>
      </c>
      <c r="N8" s="144"/>
      <c r="O8" s="144"/>
      <c r="P8" s="117"/>
      <c r="Q8" s="117"/>
      <c r="R8" s="222"/>
      <c r="S8" s="117"/>
      <c r="T8" s="186"/>
    </row>
    <row r="9" spans="1:20" s="140" customFormat="1" x14ac:dyDescent="0.25">
      <c r="A9" s="145">
        <v>42637</v>
      </c>
      <c r="B9" s="149">
        <v>123</v>
      </c>
      <c r="C9" s="149">
        <v>126</v>
      </c>
      <c r="D9" s="149">
        <v>133</v>
      </c>
      <c r="E9" s="149"/>
      <c r="F9" s="155">
        <v>179</v>
      </c>
      <c r="G9" s="149">
        <v>155</v>
      </c>
      <c r="H9" s="149">
        <v>162</v>
      </c>
      <c r="I9" s="154">
        <v>260</v>
      </c>
      <c r="J9" s="149">
        <v>7</v>
      </c>
      <c r="K9" s="149">
        <v>7</v>
      </c>
      <c r="L9" s="149">
        <v>18</v>
      </c>
      <c r="M9" s="149">
        <v>17</v>
      </c>
      <c r="N9" s="149"/>
      <c r="O9" s="149"/>
      <c r="P9" s="117"/>
      <c r="Q9" s="117"/>
      <c r="R9" s="222"/>
      <c r="S9" s="117"/>
      <c r="T9" s="186"/>
    </row>
    <row r="10" spans="1:20" s="140" customFormat="1" x14ac:dyDescent="0.25">
      <c r="A10" s="145">
        <v>42638</v>
      </c>
      <c r="B10" s="155">
        <v>195</v>
      </c>
      <c r="C10" s="149">
        <v>138</v>
      </c>
      <c r="D10" s="155">
        <v>178</v>
      </c>
      <c r="E10" s="149"/>
      <c r="F10" s="149">
        <v>133</v>
      </c>
      <c r="G10" s="149">
        <v>108</v>
      </c>
      <c r="H10" s="149">
        <v>125</v>
      </c>
      <c r="I10" s="155">
        <v>164</v>
      </c>
      <c r="J10" s="149">
        <v>6</v>
      </c>
      <c r="K10" s="149">
        <v>9</v>
      </c>
      <c r="L10" s="149">
        <v>7</v>
      </c>
      <c r="M10" s="149">
        <v>16</v>
      </c>
      <c r="N10" s="149"/>
      <c r="O10" s="149"/>
      <c r="P10" s="117"/>
      <c r="Q10" s="117"/>
      <c r="R10" s="222"/>
      <c r="S10" s="117"/>
      <c r="T10" s="186"/>
    </row>
    <row r="11" spans="1:20" s="140" customFormat="1" x14ac:dyDescent="0.25">
      <c r="A11" s="145">
        <v>42639</v>
      </c>
      <c r="B11" s="153">
        <v>65</v>
      </c>
      <c r="C11" s="149">
        <v>103</v>
      </c>
      <c r="D11" s="149">
        <v>81</v>
      </c>
      <c r="E11" s="149">
        <v>121</v>
      </c>
      <c r="F11" s="149">
        <v>77</v>
      </c>
      <c r="G11" s="149">
        <v>121</v>
      </c>
      <c r="H11" s="149">
        <v>79</v>
      </c>
      <c r="I11" s="156">
        <v>57</v>
      </c>
      <c r="J11" s="149">
        <v>4</v>
      </c>
      <c r="K11" s="149">
        <v>8</v>
      </c>
      <c r="L11" s="149">
        <v>9</v>
      </c>
      <c r="M11" s="149">
        <v>16</v>
      </c>
      <c r="N11" s="149" t="s">
        <v>18</v>
      </c>
      <c r="O11" s="153">
        <v>66</v>
      </c>
      <c r="P11" s="117"/>
      <c r="Q11" s="117"/>
      <c r="R11" s="222"/>
      <c r="S11" s="117"/>
      <c r="T11" s="186"/>
    </row>
    <row r="12" spans="1:20" s="140" customFormat="1" x14ac:dyDescent="0.25">
      <c r="A12" s="145">
        <v>42640</v>
      </c>
      <c r="B12" s="154">
        <v>230</v>
      </c>
      <c r="C12" s="155">
        <v>179</v>
      </c>
      <c r="D12" s="153">
        <v>65</v>
      </c>
      <c r="E12" s="153">
        <v>52</v>
      </c>
      <c r="F12" s="149">
        <v>207</v>
      </c>
      <c r="G12" s="149">
        <v>134</v>
      </c>
      <c r="H12" s="155">
        <v>161</v>
      </c>
      <c r="I12" s="155">
        <v>161</v>
      </c>
      <c r="J12" s="149">
        <v>9</v>
      </c>
      <c r="K12" s="149">
        <v>7</v>
      </c>
      <c r="L12" s="149">
        <v>8</v>
      </c>
      <c r="M12" s="149">
        <v>17</v>
      </c>
      <c r="N12" s="149"/>
      <c r="O12" s="149"/>
      <c r="P12" s="117"/>
      <c r="Q12" s="117"/>
      <c r="R12" s="222"/>
      <c r="S12" s="117"/>
      <c r="T12" s="186"/>
    </row>
    <row r="13" spans="1:20" s="140" customFormat="1" x14ac:dyDescent="0.25">
      <c r="A13" s="145">
        <v>42641</v>
      </c>
      <c r="B13" s="149">
        <v>76</v>
      </c>
      <c r="C13" s="149">
        <v>114</v>
      </c>
      <c r="D13" s="149">
        <v>116</v>
      </c>
      <c r="E13" s="149">
        <v>161</v>
      </c>
      <c r="F13" s="149">
        <v>97</v>
      </c>
      <c r="G13" s="156">
        <v>67</v>
      </c>
      <c r="H13" s="149">
        <v>146</v>
      </c>
      <c r="I13" s="155">
        <v>186</v>
      </c>
      <c r="J13" s="149">
        <v>4</v>
      </c>
      <c r="K13" s="149">
        <v>6</v>
      </c>
      <c r="L13" s="149">
        <v>7</v>
      </c>
      <c r="M13" s="149">
        <v>16</v>
      </c>
      <c r="N13" s="149"/>
      <c r="O13" s="149"/>
      <c r="P13" s="117"/>
      <c r="Q13" s="117"/>
      <c r="R13" s="222"/>
      <c r="S13" s="117"/>
      <c r="T13" s="186"/>
    </row>
    <row r="14" spans="1:20" s="140" customFormat="1" x14ac:dyDescent="0.25">
      <c r="A14" s="145">
        <v>42642</v>
      </c>
      <c r="B14" s="149">
        <v>100</v>
      </c>
      <c r="C14" s="149">
        <v>75</v>
      </c>
      <c r="D14" s="149">
        <v>105</v>
      </c>
      <c r="E14" s="149">
        <v>140</v>
      </c>
      <c r="F14" s="149">
        <v>155</v>
      </c>
      <c r="G14" s="149">
        <v>124</v>
      </c>
      <c r="H14" s="149">
        <v>139</v>
      </c>
      <c r="I14" s="149"/>
      <c r="J14" s="149">
        <v>4</v>
      </c>
      <c r="K14" s="149">
        <v>7</v>
      </c>
      <c r="L14" s="149">
        <v>8</v>
      </c>
      <c r="M14" s="149">
        <v>16</v>
      </c>
      <c r="N14" s="149"/>
      <c r="O14" s="149"/>
      <c r="P14" s="117"/>
      <c r="Q14" s="117"/>
      <c r="R14" s="222"/>
      <c r="S14" s="117"/>
      <c r="T14" s="186"/>
    </row>
    <row r="15" spans="1:20" s="140" customFormat="1" x14ac:dyDescent="0.25">
      <c r="A15" s="145">
        <v>42643</v>
      </c>
      <c r="B15" s="149">
        <v>70</v>
      </c>
      <c r="C15" s="149">
        <v>96</v>
      </c>
      <c r="D15" s="149">
        <v>97</v>
      </c>
      <c r="E15" s="149">
        <v>93</v>
      </c>
      <c r="F15" s="149">
        <v>100</v>
      </c>
      <c r="G15" s="149">
        <v>64</v>
      </c>
      <c r="H15" s="155">
        <v>163</v>
      </c>
      <c r="I15" s="154">
        <v>265</v>
      </c>
      <c r="J15" s="149">
        <v>4</v>
      </c>
      <c r="K15" s="149">
        <v>5</v>
      </c>
      <c r="L15" s="149">
        <v>6</v>
      </c>
      <c r="M15" s="149">
        <v>16</v>
      </c>
      <c r="N15" s="149"/>
      <c r="O15" s="149"/>
      <c r="P15" s="117"/>
      <c r="Q15" s="117"/>
      <c r="R15" s="222"/>
      <c r="S15" s="117"/>
      <c r="T15" s="186"/>
    </row>
    <row r="16" spans="1:20" s="140" customFormat="1" x14ac:dyDescent="0.25">
      <c r="A16" s="145">
        <v>42644</v>
      </c>
      <c r="B16" s="149">
        <v>149</v>
      </c>
      <c r="C16" s="149">
        <v>109</v>
      </c>
      <c r="D16" s="149">
        <v>157</v>
      </c>
      <c r="E16" s="149">
        <v>152</v>
      </c>
      <c r="F16" s="155">
        <v>182</v>
      </c>
      <c r="G16" s="149">
        <v>160</v>
      </c>
      <c r="H16" s="155">
        <v>178</v>
      </c>
      <c r="I16" s="154">
        <v>231</v>
      </c>
      <c r="J16" s="149">
        <v>7</v>
      </c>
      <c r="K16" s="149">
        <v>7</v>
      </c>
      <c r="L16" s="149">
        <v>7</v>
      </c>
      <c r="M16" s="149">
        <v>17</v>
      </c>
      <c r="N16" s="149"/>
      <c r="O16" s="149"/>
      <c r="P16" s="117"/>
      <c r="Q16" s="117"/>
      <c r="R16" s="222"/>
      <c r="S16" s="117"/>
      <c r="T16" s="186"/>
    </row>
    <row r="17" spans="1:20" s="140" customFormat="1" x14ac:dyDescent="0.25">
      <c r="A17" s="145">
        <v>42645</v>
      </c>
      <c r="B17" s="149">
        <v>99</v>
      </c>
      <c r="C17" s="156">
        <v>56</v>
      </c>
      <c r="D17" s="149">
        <v>115</v>
      </c>
      <c r="E17" s="149"/>
      <c r="F17" s="154">
        <v>264</v>
      </c>
      <c r="G17" s="155">
        <v>193</v>
      </c>
      <c r="H17" s="149">
        <v>158</v>
      </c>
      <c r="I17" s="149">
        <v>90</v>
      </c>
      <c r="J17" s="149">
        <v>4</v>
      </c>
      <c r="K17" s="149">
        <v>6</v>
      </c>
      <c r="L17" s="149">
        <v>17</v>
      </c>
      <c r="M17" s="149">
        <v>16</v>
      </c>
      <c r="N17" s="149"/>
      <c r="O17" s="149"/>
      <c r="P17" s="117"/>
      <c r="Q17" s="117"/>
      <c r="R17" s="222"/>
      <c r="S17" s="117"/>
      <c r="T17" s="186"/>
    </row>
    <row r="18" spans="1:20" s="140" customFormat="1" x14ac:dyDescent="0.25">
      <c r="A18" s="145">
        <v>42646</v>
      </c>
      <c r="B18" s="149">
        <v>129</v>
      </c>
      <c r="C18" s="149">
        <v>117</v>
      </c>
      <c r="D18" s="155">
        <v>188</v>
      </c>
      <c r="E18" s="155">
        <v>169</v>
      </c>
      <c r="F18" s="149">
        <v>151</v>
      </c>
      <c r="G18" s="149">
        <v>129</v>
      </c>
      <c r="H18" s="149">
        <v>102</v>
      </c>
      <c r="I18" s="156">
        <v>60</v>
      </c>
      <c r="J18" s="149">
        <v>6</v>
      </c>
      <c r="K18" s="149">
        <v>6</v>
      </c>
      <c r="L18" s="149">
        <v>6</v>
      </c>
      <c r="M18" s="149">
        <v>15</v>
      </c>
      <c r="N18" s="149"/>
      <c r="O18" s="149"/>
      <c r="P18" s="117"/>
      <c r="Q18" s="117"/>
      <c r="R18" s="222"/>
      <c r="S18" s="117"/>
      <c r="T18" s="186"/>
    </row>
    <row r="19" spans="1:20" s="140" customFormat="1" x14ac:dyDescent="0.25">
      <c r="A19" s="145">
        <v>42647</v>
      </c>
      <c r="B19" s="149">
        <v>154</v>
      </c>
      <c r="C19" s="149">
        <v>128</v>
      </c>
      <c r="D19" s="149">
        <v>116</v>
      </c>
      <c r="E19" s="149">
        <v>151</v>
      </c>
      <c r="F19" s="149">
        <v>137</v>
      </c>
      <c r="G19" s="155">
        <v>192</v>
      </c>
      <c r="H19" s="155">
        <v>162</v>
      </c>
      <c r="I19" s="154">
        <v>220</v>
      </c>
      <c r="J19" s="149">
        <v>5</v>
      </c>
      <c r="K19" s="149">
        <v>5</v>
      </c>
      <c r="L19" s="149">
        <v>5</v>
      </c>
      <c r="M19" s="149">
        <v>15</v>
      </c>
      <c r="N19" s="149"/>
      <c r="O19" s="149"/>
      <c r="P19" s="117"/>
      <c r="Q19" s="117"/>
      <c r="R19" s="222"/>
      <c r="S19" s="117"/>
      <c r="T19" s="186"/>
    </row>
    <row r="20" spans="1:20" s="140" customFormat="1" x14ac:dyDescent="0.25">
      <c r="A20" s="145">
        <v>42648</v>
      </c>
      <c r="B20" s="149">
        <v>144</v>
      </c>
      <c r="C20" s="149">
        <v>91</v>
      </c>
      <c r="D20" s="149">
        <v>84</v>
      </c>
      <c r="E20" s="149">
        <v>136</v>
      </c>
      <c r="F20" s="149">
        <v>146</v>
      </c>
      <c r="G20" s="155">
        <v>191</v>
      </c>
      <c r="H20" s="149">
        <v>142</v>
      </c>
      <c r="I20" s="149">
        <v>99</v>
      </c>
      <c r="J20" s="149">
        <v>6</v>
      </c>
      <c r="K20" s="149">
        <v>6</v>
      </c>
      <c r="L20" s="149">
        <v>8</v>
      </c>
      <c r="M20" s="149">
        <v>16</v>
      </c>
      <c r="N20" s="149"/>
      <c r="O20" s="149"/>
      <c r="P20" s="117"/>
      <c r="Q20" s="117"/>
      <c r="R20" s="222"/>
      <c r="S20" s="117"/>
      <c r="T20" s="186"/>
    </row>
    <row r="21" spans="1:20" s="140" customFormat="1" x14ac:dyDescent="0.25">
      <c r="A21" s="145">
        <v>42649</v>
      </c>
      <c r="B21" s="149">
        <v>88</v>
      </c>
      <c r="C21" s="149">
        <v>124</v>
      </c>
      <c r="D21" s="149">
        <v>134</v>
      </c>
      <c r="E21" s="155">
        <v>169</v>
      </c>
      <c r="F21" s="155">
        <v>198</v>
      </c>
      <c r="G21" s="149">
        <v>156</v>
      </c>
      <c r="H21" s="155">
        <v>164</v>
      </c>
      <c r="I21" s="149"/>
      <c r="J21" s="149">
        <v>3</v>
      </c>
      <c r="K21" s="149">
        <v>5</v>
      </c>
      <c r="L21" s="149">
        <v>8</v>
      </c>
      <c r="M21" s="149">
        <v>16</v>
      </c>
      <c r="N21" s="149"/>
      <c r="O21" s="149"/>
      <c r="P21" s="117"/>
      <c r="Q21" s="117"/>
      <c r="R21" s="222"/>
      <c r="S21" s="117"/>
      <c r="T21" s="186"/>
    </row>
    <row r="22" spans="1:20" s="140" customFormat="1" x14ac:dyDescent="0.25">
      <c r="A22" s="145">
        <v>42650</v>
      </c>
      <c r="B22" s="149">
        <v>91</v>
      </c>
      <c r="C22" s="149">
        <v>76</v>
      </c>
      <c r="D22" s="149">
        <v>132</v>
      </c>
      <c r="E22" s="149"/>
      <c r="F22" s="149">
        <v>155</v>
      </c>
      <c r="G22" s="154">
        <v>209</v>
      </c>
      <c r="H22" s="154">
        <v>201</v>
      </c>
      <c r="I22" s="149">
        <v>70</v>
      </c>
      <c r="J22" s="149">
        <v>3</v>
      </c>
      <c r="K22" s="149">
        <v>6</v>
      </c>
      <c r="L22" s="149">
        <v>6</v>
      </c>
      <c r="M22" s="149">
        <v>17</v>
      </c>
      <c r="N22" s="149"/>
      <c r="O22" s="149"/>
      <c r="P22" s="117"/>
      <c r="Q22" s="117"/>
      <c r="R22" s="222"/>
      <c r="S22" s="117"/>
      <c r="T22" s="186"/>
    </row>
    <row r="23" spans="1:20" s="140" customFormat="1" x14ac:dyDescent="0.25">
      <c r="A23" s="145">
        <v>42651</v>
      </c>
      <c r="B23" s="149">
        <v>72</v>
      </c>
      <c r="C23" s="149">
        <v>78</v>
      </c>
      <c r="D23" s="149">
        <v>148</v>
      </c>
      <c r="E23" s="149">
        <v>133</v>
      </c>
      <c r="F23" s="154">
        <v>238</v>
      </c>
      <c r="G23" s="154">
        <v>207</v>
      </c>
      <c r="H23" s="155">
        <v>174</v>
      </c>
      <c r="I23" s="155">
        <v>169</v>
      </c>
      <c r="J23" s="149">
        <v>5</v>
      </c>
      <c r="K23" s="149">
        <v>6</v>
      </c>
      <c r="L23" s="149">
        <v>10</v>
      </c>
      <c r="M23" s="149">
        <v>16</v>
      </c>
      <c r="N23" s="149"/>
      <c r="O23" s="149"/>
      <c r="P23" s="117"/>
      <c r="Q23" s="117"/>
      <c r="R23" s="222"/>
      <c r="S23" s="117"/>
      <c r="T23" s="186"/>
    </row>
    <row r="24" spans="1:20" s="140" customFormat="1" x14ac:dyDescent="0.25">
      <c r="A24" s="145">
        <v>42652</v>
      </c>
      <c r="B24" s="153">
        <v>69</v>
      </c>
      <c r="C24" s="149">
        <v>97</v>
      </c>
      <c r="D24" s="149">
        <v>127</v>
      </c>
      <c r="E24" s="149">
        <v>139</v>
      </c>
      <c r="F24" s="155">
        <v>176</v>
      </c>
      <c r="G24" s="149">
        <v>151</v>
      </c>
      <c r="H24" s="155">
        <v>195</v>
      </c>
      <c r="I24" s="154">
        <v>212</v>
      </c>
      <c r="J24" s="149">
        <v>4</v>
      </c>
      <c r="K24" s="149">
        <v>13</v>
      </c>
      <c r="L24" s="149">
        <v>7</v>
      </c>
      <c r="M24" s="149">
        <v>16</v>
      </c>
      <c r="N24" s="149"/>
      <c r="O24" s="149"/>
      <c r="P24" s="117"/>
      <c r="Q24" s="117"/>
      <c r="R24" s="222"/>
      <c r="S24" s="117"/>
      <c r="T24" s="186"/>
    </row>
    <row r="25" spans="1:20" s="140" customFormat="1" x14ac:dyDescent="0.25">
      <c r="A25" s="145">
        <v>42653</v>
      </c>
      <c r="B25" s="149">
        <v>144</v>
      </c>
      <c r="C25" s="149">
        <v>80</v>
      </c>
      <c r="D25" s="149">
        <v>86</v>
      </c>
      <c r="E25" s="149"/>
      <c r="F25" s="149">
        <v>136</v>
      </c>
      <c r="G25" s="149">
        <v>129</v>
      </c>
      <c r="H25" s="149">
        <v>81</v>
      </c>
      <c r="I25" s="149">
        <v>126</v>
      </c>
      <c r="J25" s="149">
        <v>5</v>
      </c>
      <c r="K25" s="149">
        <v>5</v>
      </c>
      <c r="L25" s="149">
        <v>7</v>
      </c>
      <c r="M25" s="149">
        <v>14</v>
      </c>
      <c r="N25" s="180" t="s">
        <v>222</v>
      </c>
      <c r="O25" s="149">
        <v>136</v>
      </c>
      <c r="P25" s="117"/>
      <c r="Q25" s="117"/>
      <c r="R25" s="222"/>
      <c r="S25" s="117"/>
      <c r="T25" s="186"/>
    </row>
    <row r="26" spans="1:20" x14ac:dyDescent="0.25">
      <c r="A26" s="4">
        <v>42654</v>
      </c>
      <c r="B26" s="136">
        <v>88</v>
      </c>
      <c r="C26" s="136"/>
      <c r="D26" s="136">
        <v>111</v>
      </c>
      <c r="E26" s="136">
        <v>109</v>
      </c>
      <c r="F26" s="11">
        <v>161</v>
      </c>
      <c r="G26" s="136">
        <v>123</v>
      </c>
      <c r="H26" s="136">
        <v>157</v>
      </c>
      <c r="I26" s="137">
        <v>162</v>
      </c>
      <c r="J26" s="136">
        <v>6</v>
      </c>
      <c r="K26" s="136">
        <v>6</v>
      </c>
      <c r="L26" s="136">
        <v>7</v>
      </c>
      <c r="M26" s="136">
        <v>14</v>
      </c>
      <c r="N26" s="136"/>
      <c r="O26" s="136"/>
      <c r="P26" s="8"/>
      <c r="Q26" s="8"/>
      <c r="R26" s="180"/>
      <c r="S26" s="8"/>
      <c r="T26" s="149"/>
    </row>
    <row r="27" spans="1:20" x14ac:dyDescent="0.25">
      <c r="A27" s="4">
        <v>42655</v>
      </c>
      <c r="B27" s="136">
        <v>85</v>
      </c>
      <c r="C27" s="136">
        <v>135</v>
      </c>
      <c r="D27" s="136">
        <v>77</v>
      </c>
      <c r="E27" s="136">
        <v>112</v>
      </c>
      <c r="F27" s="136">
        <v>119</v>
      </c>
      <c r="G27" s="136">
        <v>124</v>
      </c>
      <c r="H27" s="136">
        <v>103</v>
      </c>
      <c r="I27" s="136">
        <v>133</v>
      </c>
      <c r="J27" s="136">
        <v>6</v>
      </c>
      <c r="K27" s="136">
        <v>5</v>
      </c>
      <c r="L27" s="136">
        <v>7</v>
      </c>
      <c r="M27" s="136">
        <v>14</v>
      </c>
      <c r="N27" s="138" t="s">
        <v>284</v>
      </c>
      <c r="O27" s="136">
        <v>69</v>
      </c>
      <c r="P27" s="8"/>
      <c r="Q27" s="8"/>
      <c r="R27" s="180"/>
      <c r="S27" s="8"/>
      <c r="T27" s="149"/>
    </row>
    <row r="28" spans="1:20" x14ac:dyDescent="0.25">
      <c r="A28" s="4">
        <v>42656</v>
      </c>
      <c r="B28" s="136">
        <v>79</v>
      </c>
      <c r="C28" s="136">
        <v>81</v>
      </c>
      <c r="D28" s="10">
        <v>69</v>
      </c>
      <c r="E28" s="136">
        <v>175</v>
      </c>
      <c r="F28" s="9">
        <v>233</v>
      </c>
      <c r="G28" s="136">
        <v>170</v>
      </c>
      <c r="H28" s="11">
        <v>181</v>
      </c>
      <c r="I28" s="136"/>
      <c r="J28" s="136">
        <v>6</v>
      </c>
      <c r="K28" s="136">
        <v>5</v>
      </c>
      <c r="L28" s="136">
        <v>10</v>
      </c>
      <c r="M28" s="136">
        <v>15</v>
      </c>
      <c r="N28" s="136"/>
      <c r="O28" s="136"/>
      <c r="P28" s="8"/>
      <c r="Q28" s="8"/>
      <c r="R28" s="180"/>
      <c r="S28" s="8"/>
      <c r="T28" s="149"/>
    </row>
    <row r="29" spans="1:20" x14ac:dyDescent="0.25">
      <c r="A29" s="185">
        <v>42657</v>
      </c>
      <c r="B29" s="10">
        <v>69</v>
      </c>
      <c r="C29" s="136">
        <v>137</v>
      </c>
      <c r="D29" s="136">
        <v>108</v>
      </c>
      <c r="E29" s="136">
        <v>94</v>
      </c>
      <c r="F29" s="136">
        <v>148</v>
      </c>
      <c r="G29" s="136">
        <v>97</v>
      </c>
      <c r="H29" s="136">
        <v>119</v>
      </c>
      <c r="I29" s="136">
        <v>70</v>
      </c>
      <c r="J29" s="252">
        <v>6</v>
      </c>
      <c r="K29" s="252">
        <v>4.0999999999999996</v>
      </c>
      <c r="L29" s="252">
        <v>5</v>
      </c>
      <c r="M29" s="139" t="s">
        <v>704</v>
      </c>
      <c r="N29" s="138" t="s">
        <v>634</v>
      </c>
      <c r="O29" s="136">
        <v>69</v>
      </c>
      <c r="P29" s="138" t="s">
        <v>645</v>
      </c>
      <c r="Q29" s="8">
        <v>92</v>
      </c>
      <c r="R29" s="138" t="s">
        <v>647</v>
      </c>
      <c r="S29" s="8">
        <v>90</v>
      </c>
      <c r="T29" s="187" t="s">
        <v>707</v>
      </c>
    </row>
    <row r="30" spans="1:20" x14ac:dyDescent="0.25">
      <c r="A30" s="4">
        <v>42658</v>
      </c>
      <c r="B30" s="136">
        <v>111</v>
      </c>
      <c r="C30" s="136">
        <v>84</v>
      </c>
      <c r="D30" s="136">
        <v>114</v>
      </c>
      <c r="E30" s="136">
        <v>75</v>
      </c>
      <c r="F30" s="136">
        <v>123</v>
      </c>
      <c r="G30" s="136">
        <v>91</v>
      </c>
      <c r="H30" s="136">
        <v>89</v>
      </c>
      <c r="I30" s="9">
        <v>201</v>
      </c>
      <c r="J30" s="252">
        <v>5.3</v>
      </c>
      <c r="K30" s="252">
        <v>7.6</v>
      </c>
      <c r="L30" s="252">
        <v>4.5</v>
      </c>
      <c r="M30" s="139" t="s">
        <v>704</v>
      </c>
      <c r="N30" s="138" t="s">
        <v>665</v>
      </c>
      <c r="O30" s="136">
        <v>142</v>
      </c>
      <c r="P30" s="138" t="s">
        <v>666</v>
      </c>
      <c r="Q30" s="154">
        <v>211</v>
      </c>
      <c r="R30" s="138"/>
      <c r="S30" s="8"/>
      <c r="T30" s="149"/>
    </row>
    <row r="31" spans="1:20" x14ac:dyDescent="0.25">
      <c r="A31" s="4">
        <v>42659</v>
      </c>
      <c r="B31" s="136">
        <v>140</v>
      </c>
      <c r="C31" s="136">
        <v>86</v>
      </c>
      <c r="D31" s="136">
        <v>84</v>
      </c>
      <c r="E31" s="136">
        <v>96</v>
      </c>
      <c r="F31" s="11">
        <v>176</v>
      </c>
      <c r="G31" s="136">
        <v>148</v>
      </c>
      <c r="H31" s="136">
        <v>101</v>
      </c>
      <c r="I31" s="136">
        <v>108</v>
      </c>
      <c r="J31" s="252">
        <v>4.3</v>
      </c>
      <c r="K31" s="252">
        <v>4.9000000000000004</v>
      </c>
      <c r="L31" s="252">
        <v>9</v>
      </c>
      <c r="M31" s="139" t="s">
        <v>704</v>
      </c>
      <c r="N31" s="138" t="s">
        <v>684</v>
      </c>
      <c r="O31" s="136">
        <v>88</v>
      </c>
      <c r="P31" s="138" t="s">
        <v>682</v>
      </c>
      <c r="Q31" s="8">
        <v>76</v>
      </c>
      <c r="R31" s="138"/>
      <c r="S31" s="8"/>
      <c r="T31" s="149"/>
    </row>
    <row r="32" spans="1:20" x14ac:dyDescent="0.25">
      <c r="A32" s="4">
        <v>42660</v>
      </c>
      <c r="B32" s="14">
        <v>140</v>
      </c>
      <c r="C32" s="155">
        <v>171</v>
      </c>
      <c r="D32" s="14">
        <v>121</v>
      </c>
      <c r="E32" s="14">
        <v>156</v>
      </c>
      <c r="F32" s="14">
        <v>93</v>
      </c>
      <c r="G32" s="153">
        <v>61</v>
      </c>
      <c r="H32" s="153">
        <v>57</v>
      </c>
      <c r="I32" s="153">
        <v>67</v>
      </c>
      <c r="J32" s="253">
        <v>5.6</v>
      </c>
      <c r="K32" s="253">
        <v>5.7</v>
      </c>
      <c r="L32" s="253">
        <v>5.4</v>
      </c>
      <c r="M32" s="14" t="s">
        <v>704</v>
      </c>
      <c r="N32" s="138" t="s">
        <v>705</v>
      </c>
      <c r="O32" s="14">
        <v>149</v>
      </c>
      <c r="P32" s="138" t="s">
        <v>706</v>
      </c>
      <c r="Q32" s="8">
        <v>108</v>
      </c>
      <c r="R32" s="138" t="s">
        <v>701</v>
      </c>
      <c r="S32" s="8">
        <v>71</v>
      </c>
      <c r="T32" s="149"/>
    </row>
    <row r="33" spans="1:26" x14ac:dyDescent="0.25">
      <c r="A33" s="4">
        <v>42661</v>
      </c>
      <c r="B33" s="14">
        <v>129</v>
      </c>
      <c r="C33" s="14">
        <v>173</v>
      </c>
      <c r="D33" s="14">
        <v>147</v>
      </c>
      <c r="E33" s="14">
        <v>118</v>
      </c>
      <c r="F33" s="14">
        <v>101</v>
      </c>
      <c r="G33" s="14">
        <v>90</v>
      </c>
      <c r="H33" s="14">
        <v>74</v>
      </c>
      <c r="I33" s="14">
        <v>116</v>
      </c>
      <c r="J33" s="253">
        <v>4.8</v>
      </c>
      <c r="K33" s="253">
        <v>5.6</v>
      </c>
      <c r="L33" s="253">
        <v>3.7</v>
      </c>
      <c r="M33" s="14" t="s">
        <v>704</v>
      </c>
      <c r="N33" s="197" t="s">
        <v>731</v>
      </c>
      <c r="O33" s="14">
        <v>124</v>
      </c>
      <c r="P33" s="189"/>
      <c r="Q33" s="189"/>
      <c r="R33" s="138"/>
      <c r="S33" s="8"/>
      <c r="T33" s="187" t="s">
        <v>739</v>
      </c>
    </row>
    <row r="34" spans="1:26" x14ac:dyDescent="0.25">
      <c r="A34" s="4">
        <v>42662</v>
      </c>
      <c r="B34" s="14">
        <v>150</v>
      </c>
      <c r="C34" s="14">
        <v>143</v>
      </c>
      <c r="D34" s="156">
        <v>69</v>
      </c>
      <c r="E34" s="156">
        <v>69</v>
      </c>
      <c r="F34" s="156">
        <v>66</v>
      </c>
      <c r="G34" s="14">
        <v>81</v>
      </c>
      <c r="H34" s="14">
        <v>87</v>
      </c>
      <c r="I34" s="14">
        <v>90</v>
      </c>
      <c r="J34" s="253">
        <v>7</v>
      </c>
      <c r="K34" s="253">
        <v>4</v>
      </c>
      <c r="L34" s="253">
        <v>4</v>
      </c>
      <c r="M34" s="14" t="s">
        <v>704</v>
      </c>
      <c r="N34" s="213" t="s">
        <v>731</v>
      </c>
      <c r="O34" s="189">
        <v>91</v>
      </c>
      <c r="P34" s="213"/>
      <c r="Q34" s="8"/>
      <c r="R34" s="138"/>
      <c r="S34" s="8"/>
      <c r="T34" s="187" t="s">
        <v>851</v>
      </c>
    </row>
    <row r="35" spans="1:26" x14ac:dyDescent="0.25">
      <c r="A35" s="4">
        <v>42663</v>
      </c>
      <c r="B35" s="14">
        <v>107</v>
      </c>
      <c r="C35" s="14">
        <v>104</v>
      </c>
      <c r="D35" s="14">
        <v>91</v>
      </c>
      <c r="E35" s="14">
        <v>120</v>
      </c>
      <c r="F35" s="14">
        <v>100</v>
      </c>
      <c r="G35" s="14">
        <v>82</v>
      </c>
      <c r="H35" s="14">
        <v>119</v>
      </c>
      <c r="I35" s="14">
        <v>75</v>
      </c>
      <c r="J35" s="253">
        <v>4.0999999999999996</v>
      </c>
      <c r="K35" s="253">
        <v>3.4</v>
      </c>
      <c r="L35" s="253">
        <v>3.5</v>
      </c>
      <c r="M35" s="14" t="s">
        <v>704</v>
      </c>
      <c r="N35" s="221" t="s">
        <v>771</v>
      </c>
      <c r="O35" s="8">
        <v>109</v>
      </c>
      <c r="P35" s="221" t="s">
        <v>782</v>
      </c>
      <c r="Q35" s="8">
        <v>91</v>
      </c>
      <c r="R35" s="180" t="s">
        <v>731</v>
      </c>
      <c r="S35" s="189">
        <v>107</v>
      </c>
      <c r="T35" s="149"/>
    </row>
    <row r="36" spans="1:26" x14ac:dyDescent="0.25">
      <c r="A36" s="4">
        <v>42664</v>
      </c>
      <c r="B36" s="14">
        <v>85</v>
      </c>
      <c r="C36" s="14">
        <v>102</v>
      </c>
      <c r="D36" s="14">
        <v>93</v>
      </c>
      <c r="E36" s="14">
        <v>154</v>
      </c>
      <c r="F36" s="155">
        <v>198</v>
      </c>
      <c r="G36" s="14">
        <v>96</v>
      </c>
      <c r="H36" s="14">
        <v>73</v>
      </c>
      <c r="I36" s="14"/>
      <c r="J36" s="253">
        <v>3.3</v>
      </c>
      <c r="K36" s="253">
        <v>3.2</v>
      </c>
      <c r="L36" s="253">
        <v>6</v>
      </c>
      <c r="M36" s="14" t="s">
        <v>704</v>
      </c>
      <c r="N36" s="245" t="s">
        <v>731</v>
      </c>
      <c r="O36" s="14">
        <v>108</v>
      </c>
      <c r="P36" s="245" t="s">
        <v>800</v>
      </c>
      <c r="Q36" s="8">
        <v>86</v>
      </c>
      <c r="R36" s="138"/>
      <c r="S36" s="8"/>
      <c r="T36" s="149"/>
    </row>
    <row r="37" spans="1:26" x14ac:dyDescent="0.25">
      <c r="A37" s="4">
        <v>42665</v>
      </c>
      <c r="B37" s="14">
        <v>87</v>
      </c>
      <c r="C37" s="155">
        <v>164</v>
      </c>
      <c r="D37" s="14">
        <v>129</v>
      </c>
      <c r="E37" s="14">
        <v>113</v>
      </c>
      <c r="F37" s="155">
        <v>163</v>
      </c>
      <c r="G37" s="14">
        <v>147</v>
      </c>
      <c r="H37" s="14">
        <v>81</v>
      </c>
      <c r="I37" s="14">
        <v>96</v>
      </c>
      <c r="J37" s="253">
        <v>3.6</v>
      </c>
      <c r="K37" s="253">
        <v>5</v>
      </c>
      <c r="L37" s="253">
        <v>7.5</v>
      </c>
      <c r="M37" s="14" t="s">
        <v>704</v>
      </c>
      <c r="N37" s="251" t="s">
        <v>800</v>
      </c>
      <c r="O37" s="14">
        <v>103</v>
      </c>
      <c r="P37" s="138"/>
      <c r="Q37" s="8"/>
      <c r="R37" s="138"/>
      <c r="S37" s="8"/>
      <c r="T37" s="187" t="s">
        <v>851</v>
      </c>
    </row>
    <row r="38" spans="1:26" x14ac:dyDescent="0.25">
      <c r="A38" s="4">
        <v>42666</v>
      </c>
      <c r="B38" s="14">
        <v>142</v>
      </c>
      <c r="C38" s="155">
        <v>166</v>
      </c>
      <c r="D38" s="14">
        <v>66</v>
      </c>
      <c r="E38" s="14"/>
      <c r="F38" s="14">
        <v>150</v>
      </c>
      <c r="G38" s="14">
        <v>172</v>
      </c>
      <c r="H38" s="14">
        <v>153</v>
      </c>
      <c r="I38" s="14">
        <v>102</v>
      </c>
      <c r="J38" s="253">
        <v>5.6</v>
      </c>
      <c r="K38" s="253">
        <v>3.8</v>
      </c>
      <c r="L38" s="253">
        <v>4</v>
      </c>
      <c r="M38" s="14" t="s">
        <v>704</v>
      </c>
      <c r="N38" s="251" t="s">
        <v>832</v>
      </c>
      <c r="O38" s="14">
        <v>149</v>
      </c>
      <c r="P38" s="251" t="s">
        <v>849</v>
      </c>
      <c r="Q38" s="155">
        <v>166</v>
      </c>
      <c r="R38" s="251" t="s">
        <v>731</v>
      </c>
      <c r="S38" s="189">
        <v>133</v>
      </c>
      <c r="T38" s="149"/>
    </row>
    <row r="39" spans="1:26" x14ac:dyDescent="0.25">
      <c r="A39" s="4">
        <v>42667</v>
      </c>
      <c r="B39" s="14">
        <v>122</v>
      </c>
      <c r="C39" s="14">
        <v>153</v>
      </c>
      <c r="D39" s="14">
        <v>76</v>
      </c>
      <c r="E39" s="14">
        <v>79</v>
      </c>
      <c r="F39" s="14">
        <v>89</v>
      </c>
      <c r="G39" s="14">
        <v>80</v>
      </c>
      <c r="H39" s="14">
        <v>70</v>
      </c>
      <c r="I39" s="14">
        <v>95</v>
      </c>
      <c r="J39" s="253">
        <v>5</v>
      </c>
      <c r="K39" s="253">
        <v>3.5</v>
      </c>
      <c r="L39" s="253">
        <v>4</v>
      </c>
      <c r="M39" s="14" t="s">
        <v>704</v>
      </c>
      <c r="N39" s="255" t="s">
        <v>853</v>
      </c>
      <c r="O39" s="14">
        <v>88</v>
      </c>
      <c r="P39" s="255" t="s">
        <v>854</v>
      </c>
      <c r="Q39" s="8">
        <v>105</v>
      </c>
      <c r="R39" s="138"/>
      <c r="S39" s="8"/>
      <c r="T39" s="187" t="s">
        <v>850</v>
      </c>
    </row>
    <row r="40" spans="1:26" x14ac:dyDescent="0.25">
      <c r="A40" s="4">
        <v>42668</v>
      </c>
      <c r="B40" s="14">
        <v>116</v>
      </c>
      <c r="C40" s="14">
        <v>104</v>
      </c>
      <c r="D40" s="14">
        <v>88</v>
      </c>
      <c r="E40" s="156">
        <v>68</v>
      </c>
      <c r="F40" s="14">
        <v>99</v>
      </c>
      <c r="G40" s="14">
        <v>82</v>
      </c>
      <c r="H40" s="14">
        <v>63</v>
      </c>
      <c r="I40" s="14">
        <v>99</v>
      </c>
      <c r="J40" s="253">
        <v>5</v>
      </c>
      <c r="K40" s="253">
        <v>4</v>
      </c>
      <c r="L40" s="253">
        <v>3.5</v>
      </c>
      <c r="M40" s="14" t="s">
        <v>704</v>
      </c>
      <c r="N40" s="255" t="s">
        <v>869</v>
      </c>
      <c r="O40" s="14">
        <v>78</v>
      </c>
      <c r="P40" s="263" t="s">
        <v>884</v>
      </c>
      <c r="Q40" s="8">
        <v>84</v>
      </c>
      <c r="R40" s="138"/>
      <c r="S40" s="8"/>
      <c r="T40" s="187" t="s">
        <v>876</v>
      </c>
    </row>
    <row r="41" spans="1:26" x14ac:dyDescent="0.25">
      <c r="A41" s="4">
        <v>42669</v>
      </c>
      <c r="B41" s="14">
        <v>116</v>
      </c>
      <c r="C41" s="14">
        <v>126</v>
      </c>
      <c r="D41" s="14">
        <v>99</v>
      </c>
      <c r="E41" s="14">
        <v>146</v>
      </c>
      <c r="F41" s="154">
        <v>245</v>
      </c>
      <c r="G41" s="154">
        <v>219</v>
      </c>
      <c r="H41" s="14">
        <v>147</v>
      </c>
      <c r="I41" s="14"/>
      <c r="J41" s="253">
        <v>4</v>
      </c>
      <c r="K41" s="253">
        <v>5</v>
      </c>
      <c r="L41" s="253">
        <v>8</v>
      </c>
      <c r="M41" s="14" t="s">
        <v>704</v>
      </c>
      <c r="N41" s="138"/>
      <c r="O41" s="14"/>
      <c r="P41" s="138"/>
      <c r="Q41" s="8"/>
      <c r="R41" s="138"/>
      <c r="S41" s="8"/>
      <c r="T41" s="149"/>
    </row>
    <row r="42" spans="1:26" x14ac:dyDescent="0.25">
      <c r="A42" s="4">
        <v>42670</v>
      </c>
      <c r="B42" s="155">
        <v>172</v>
      </c>
      <c r="C42" s="14"/>
      <c r="D42" s="14">
        <v>71</v>
      </c>
      <c r="E42" s="14"/>
      <c r="F42" s="14">
        <v>100</v>
      </c>
      <c r="G42" s="14">
        <v>107</v>
      </c>
      <c r="H42" s="14">
        <v>120</v>
      </c>
      <c r="I42" s="155">
        <v>185</v>
      </c>
      <c r="J42" s="253">
        <v>5</v>
      </c>
      <c r="K42" s="253">
        <v>3.5</v>
      </c>
      <c r="L42" s="253">
        <v>4</v>
      </c>
      <c r="M42" s="14" t="s">
        <v>704</v>
      </c>
      <c r="N42" s="313" t="s">
        <v>894</v>
      </c>
      <c r="O42" s="14">
        <v>139</v>
      </c>
      <c r="P42" s="138"/>
      <c r="Q42" s="8"/>
      <c r="R42" s="138"/>
      <c r="S42" s="8"/>
      <c r="T42" s="149" t="s">
        <v>895</v>
      </c>
    </row>
    <row r="43" spans="1:26" x14ac:dyDescent="0.25">
      <c r="A43" s="4">
        <v>42671</v>
      </c>
      <c r="B43" s="155">
        <v>162</v>
      </c>
      <c r="C43" s="14"/>
      <c r="D43" s="14">
        <v>113</v>
      </c>
      <c r="E43" s="14">
        <v>83</v>
      </c>
      <c r="F43" s="14">
        <v>102</v>
      </c>
      <c r="G43" s="14">
        <v>109</v>
      </c>
      <c r="H43" s="14">
        <v>117</v>
      </c>
      <c r="I43" s="14">
        <v>119</v>
      </c>
      <c r="J43" s="253">
        <v>4.5999999999999996</v>
      </c>
      <c r="K43" s="253">
        <v>5</v>
      </c>
      <c r="L43" s="253">
        <v>3.5</v>
      </c>
      <c r="M43" s="14" t="s">
        <v>704</v>
      </c>
      <c r="N43" s="138"/>
      <c r="O43" s="14"/>
      <c r="P43" s="138"/>
      <c r="Q43" s="8"/>
      <c r="R43" s="138"/>
      <c r="S43" s="8"/>
      <c r="T43" s="149"/>
    </row>
    <row r="44" spans="1:26" x14ac:dyDescent="0.25">
      <c r="A44" s="4">
        <v>42672</v>
      </c>
      <c r="B44" s="14">
        <v>131</v>
      </c>
      <c r="C44" s="14">
        <v>103</v>
      </c>
      <c r="D44" s="14">
        <v>117</v>
      </c>
      <c r="E44" s="14"/>
      <c r="F44" s="14">
        <v>86</v>
      </c>
      <c r="G44" s="14">
        <v>90</v>
      </c>
      <c r="H44" s="14">
        <v>117</v>
      </c>
      <c r="I44" s="14">
        <v>161</v>
      </c>
      <c r="J44" s="253">
        <v>4</v>
      </c>
      <c r="K44" s="253">
        <v>4.5</v>
      </c>
      <c r="L44" s="253">
        <v>3.4</v>
      </c>
      <c r="M44" s="14" t="s">
        <v>704</v>
      </c>
      <c r="N44" s="138"/>
      <c r="O44" s="14"/>
      <c r="P44" s="138"/>
      <c r="Q44" s="8"/>
      <c r="R44" s="138"/>
      <c r="S44" s="8"/>
      <c r="T44" s="189" t="s">
        <v>896</v>
      </c>
    </row>
    <row r="45" spans="1:26" x14ac:dyDescent="0.25">
      <c r="A45" s="4">
        <v>42673</v>
      </c>
      <c r="B45" s="14">
        <v>131</v>
      </c>
      <c r="C45" s="14">
        <v>133</v>
      </c>
      <c r="D45" s="14">
        <v>121</v>
      </c>
      <c r="E45" s="14">
        <v>100</v>
      </c>
      <c r="F45" s="155">
        <v>176</v>
      </c>
      <c r="G45" s="14">
        <v>156</v>
      </c>
      <c r="H45" s="14">
        <v>147</v>
      </c>
      <c r="I45" s="14">
        <v>136</v>
      </c>
      <c r="J45" s="253">
        <v>4.7</v>
      </c>
      <c r="K45" s="253">
        <v>3.5</v>
      </c>
      <c r="L45" s="253">
        <v>6.1</v>
      </c>
      <c r="M45" s="14" t="s">
        <v>704</v>
      </c>
      <c r="N45" s="313" t="s">
        <v>897</v>
      </c>
      <c r="O45" s="14">
        <v>151</v>
      </c>
      <c r="P45" s="313" t="s">
        <v>898</v>
      </c>
      <c r="Q45" s="8">
        <v>121</v>
      </c>
      <c r="R45" s="313" t="s">
        <v>899</v>
      </c>
      <c r="S45" s="8">
        <v>158</v>
      </c>
      <c r="T45" s="189" t="s">
        <v>900</v>
      </c>
      <c r="V45" s="320" t="s">
        <v>902</v>
      </c>
      <c r="W45" s="320"/>
      <c r="X45" s="320"/>
      <c r="Y45" s="320"/>
      <c r="Z45" s="320"/>
    </row>
    <row r="46" spans="1:26" x14ac:dyDescent="0.25">
      <c r="A46" s="4">
        <v>42674</v>
      </c>
      <c r="B46" s="14">
        <v>136</v>
      </c>
      <c r="C46" s="155">
        <v>192</v>
      </c>
      <c r="D46" s="14">
        <v>144</v>
      </c>
      <c r="E46" s="14">
        <v>101</v>
      </c>
      <c r="F46" s="14"/>
      <c r="G46" s="14"/>
      <c r="H46" s="14"/>
      <c r="I46" s="14"/>
      <c r="J46" s="253"/>
      <c r="K46" s="253"/>
      <c r="L46" s="253"/>
      <c r="M46" s="14"/>
      <c r="N46" s="138"/>
      <c r="O46" s="14"/>
      <c r="P46" s="138"/>
      <c r="Q46" s="8"/>
      <c r="R46" s="138"/>
      <c r="S46" s="8"/>
      <c r="T46" s="149" t="s">
        <v>901</v>
      </c>
    </row>
  </sheetData>
  <mergeCells count="14">
    <mergeCell ref="V45:Z45"/>
    <mergeCell ref="A1:A2"/>
    <mergeCell ref="J1:J2"/>
    <mergeCell ref="K1:K2"/>
    <mergeCell ref="L1:L2"/>
    <mergeCell ref="M1:M2"/>
    <mergeCell ref="R1:S1"/>
    <mergeCell ref="T1:T2"/>
    <mergeCell ref="P1:Q1"/>
    <mergeCell ref="B1:C1"/>
    <mergeCell ref="D1:E1"/>
    <mergeCell ref="F1:G1"/>
    <mergeCell ref="H1:I1"/>
    <mergeCell ref="N1:O1"/>
  </mergeCells>
  <pageMargins left="0.7" right="0.7" top="0.75" bottom="0.75" header="0.3" footer="0.3"/>
  <pageSetup paperSize="9" scale="38" orientation="landscape" r:id="rId1"/>
  <rowBreaks count="1" manualBreakCount="1">
    <brk id="36" max="16383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70" zoomScaleNormal="70" workbookViewId="0"/>
  </sheetViews>
  <sheetFormatPr defaultRowHeight="15" x14ac:dyDescent="0.25"/>
  <cols>
    <col min="1" max="1" width="10.85546875" style="6" bestFit="1" customWidth="1"/>
    <col min="2" max="2" width="10.140625" style="12" customWidth="1"/>
    <col min="3" max="23" width="9.140625" style="7"/>
    <col min="24" max="27" width="9.140625" style="188"/>
    <col min="28" max="16384" width="9.140625" style="7"/>
  </cols>
  <sheetData>
    <row r="1" spans="1:27" s="6" customFormat="1" x14ac:dyDescent="0.25">
      <c r="A1" s="264"/>
      <c r="B1" s="326" t="s">
        <v>8</v>
      </c>
      <c r="C1" s="327"/>
      <c r="D1" s="327"/>
      <c r="E1" s="328"/>
      <c r="F1" s="326" t="s">
        <v>9</v>
      </c>
      <c r="G1" s="327"/>
      <c r="H1" s="327"/>
      <c r="I1" s="328"/>
      <c r="J1" s="326" t="s">
        <v>10</v>
      </c>
      <c r="K1" s="327"/>
      <c r="L1" s="327"/>
      <c r="M1" s="328"/>
      <c r="N1" s="326" t="s">
        <v>11</v>
      </c>
      <c r="O1" s="327"/>
      <c r="P1" s="327"/>
      <c r="Q1" s="328"/>
      <c r="R1" s="324" t="s">
        <v>8</v>
      </c>
      <c r="S1" s="333" t="s">
        <v>9</v>
      </c>
      <c r="T1" s="333" t="s">
        <v>10</v>
      </c>
      <c r="U1" s="334" t="s">
        <v>11</v>
      </c>
      <c r="V1" s="324" t="s">
        <v>717</v>
      </c>
      <c r="W1" s="333"/>
      <c r="X1" s="333" t="s">
        <v>717</v>
      </c>
      <c r="Y1" s="333"/>
      <c r="Z1" s="333" t="s">
        <v>717</v>
      </c>
      <c r="AA1" s="334"/>
    </row>
    <row r="2" spans="1:27" s="6" customFormat="1" ht="15.75" thickBot="1" x14ac:dyDescent="0.3">
      <c r="A2" s="285"/>
      <c r="B2" s="331" t="s">
        <v>12</v>
      </c>
      <c r="C2" s="332"/>
      <c r="D2" s="329" t="s">
        <v>13</v>
      </c>
      <c r="E2" s="330"/>
      <c r="F2" s="331" t="s">
        <v>12</v>
      </c>
      <c r="G2" s="332"/>
      <c r="H2" s="329" t="s">
        <v>13</v>
      </c>
      <c r="I2" s="330"/>
      <c r="J2" s="331" t="s">
        <v>12</v>
      </c>
      <c r="K2" s="332"/>
      <c r="L2" s="329" t="s">
        <v>13</v>
      </c>
      <c r="M2" s="330"/>
      <c r="N2" s="331" t="s">
        <v>14</v>
      </c>
      <c r="O2" s="332"/>
      <c r="P2" s="329" t="s">
        <v>7</v>
      </c>
      <c r="Q2" s="330"/>
      <c r="R2" s="325"/>
      <c r="S2" s="335"/>
      <c r="T2" s="335"/>
      <c r="U2" s="336"/>
      <c r="V2" s="300" t="s">
        <v>2</v>
      </c>
      <c r="W2" s="301"/>
      <c r="X2" s="301" t="s">
        <v>2</v>
      </c>
      <c r="Y2" s="301"/>
      <c r="Z2" s="301" t="s">
        <v>2</v>
      </c>
      <c r="AA2" s="302"/>
    </row>
    <row r="3" spans="1:27" x14ac:dyDescent="0.25">
      <c r="A3" s="286">
        <v>42631</v>
      </c>
      <c r="B3" s="289">
        <v>0.3611111111111111</v>
      </c>
      <c r="C3" s="290">
        <v>77</v>
      </c>
      <c r="D3" s="291">
        <v>0.45347222222222222</v>
      </c>
      <c r="E3" s="292">
        <v>95</v>
      </c>
      <c r="F3" s="293"/>
      <c r="G3" s="290"/>
      <c r="H3" s="291"/>
      <c r="I3" s="292"/>
      <c r="J3" s="293">
        <v>0.81180555555555556</v>
      </c>
      <c r="K3" s="290">
        <v>67</v>
      </c>
      <c r="L3" s="294"/>
      <c r="M3" s="292"/>
      <c r="N3" s="293">
        <v>0.96666666666666667</v>
      </c>
      <c r="O3" s="290">
        <v>114</v>
      </c>
      <c r="P3" s="291">
        <v>6.0416666666666667E-2</v>
      </c>
      <c r="Q3" s="295">
        <v>89</v>
      </c>
      <c r="R3" s="296">
        <v>11</v>
      </c>
      <c r="S3" s="297">
        <v>18</v>
      </c>
      <c r="T3" s="297">
        <v>18</v>
      </c>
      <c r="U3" s="298">
        <v>17</v>
      </c>
      <c r="V3" s="299"/>
      <c r="W3" s="297"/>
      <c r="X3" s="294"/>
      <c r="Y3" s="297"/>
      <c r="Z3" s="294"/>
      <c r="AA3" s="298"/>
    </row>
    <row r="4" spans="1:27" x14ac:dyDescent="0.25">
      <c r="A4" s="287">
        <v>42632</v>
      </c>
      <c r="B4" s="266">
        <v>0.30208333333333331</v>
      </c>
      <c r="C4" s="13">
        <v>216</v>
      </c>
      <c r="D4" s="206">
        <v>0.3888888888888889</v>
      </c>
      <c r="E4" s="265">
        <v>131</v>
      </c>
      <c r="F4" s="273">
        <v>0.49305555555555558</v>
      </c>
      <c r="G4" s="13">
        <v>101</v>
      </c>
      <c r="H4" s="206">
        <v>0.60416666666666663</v>
      </c>
      <c r="I4" s="265">
        <v>119</v>
      </c>
      <c r="J4" s="273">
        <v>0.77847222222222223</v>
      </c>
      <c r="K4" s="13">
        <v>253</v>
      </c>
      <c r="L4" s="211">
        <v>0.86944444444444446</v>
      </c>
      <c r="M4" s="265">
        <v>144</v>
      </c>
      <c r="N4" s="273">
        <v>0.95833333333333337</v>
      </c>
      <c r="O4" s="13">
        <v>119</v>
      </c>
      <c r="P4" s="206">
        <v>0.125</v>
      </c>
      <c r="Q4" s="265">
        <v>95</v>
      </c>
      <c r="R4" s="278">
        <v>12</v>
      </c>
      <c r="S4" s="3">
        <v>17</v>
      </c>
      <c r="T4" s="3">
        <v>19</v>
      </c>
      <c r="U4" s="279">
        <v>16</v>
      </c>
      <c r="V4" s="281"/>
      <c r="W4" s="3"/>
      <c r="X4" s="210"/>
      <c r="Y4" s="3"/>
      <c r="Z4" s="210"/>
      <c r="AA4" s="279"/>
    </row>
    <row r="5" spans="1:27" x14ac:dyDescent="0.25">
      <c r="A5" s="287">
        <v>42633</v>
      </c>
      <c r="B5" s="266">
        <v>0.30555555555555552</v>
      </c>
      <c r="C5" s="13">
        <v>73</v>
      </c>
      <c r="D5" s="206">
        <v>0.3888888888888889</v>
      </c>
      <c r="E5" s="265">
        <v>101</v>
      </c>
      <c r="F5" s="273">
        <v>0.50138888888888888</v>
      </c>
      <c r="G5" s="13">
        <v>114</v>
      </c>
      <c r="H5" s="206">
        <v>0.58333333333333337</v>
      </c>
      <c r="I5" s="265">
        <v>76</v>
      </c>
      <c r="J5" s="273">
        <v>0.75694444444444453</v>
      </c>
      <c r="K5" s="13">
        <v>154</v>
      </c>
      <c r="L5" s="211">
        <v>0.85416666666666663</v>
      </c>
      <c r="M5" s="265">
        <v>119</v>
      </c>
      <c r="N5" s="273">
        <v>0.92152777777777783</v>
      </c>
      <c r="O5" s="13">
        <v>154</v>
      </c>
      <c r="P5" s="206"/>
      <c r="Q5" s="265"/>
      <c r="R5" s="278">
        <v>4</v>
      </c>
      <c r="S5" s="3">
        <v>7</v>
      </c>
      <c r="T5" s="3">
        <v>11</v>
      </c>
      <c r="U5" s="279">
        <v>17</v>
      </c>
      <c r="V5" s="281"/>
      <c r="W5" s="3"/>
      <c r="X5" s="210"/>
      <c r="Y5" s="3"/>
      <c r="Z5" s="210"/>
      <c r="AA5" s="279"/>
    </row>
    <row r="6" spans="1:27" x14ac:dyDescent="0.25">
      <c r="A6" s="287">
        <v>42634</v>
      </c>
      <c r="B6" s="266">
        <v>0.28402777777777777</v>
      </c>
      <c r="C6" s="13">
        <v>98</v>
      </c>
      <c r="D6" s="206">
        <v>0.36805555555555558</v>
      </c>
      <c r="E6" s="265">
        <v>115</v>
      </c>
      <c r="F6" s="273">
        <v>0.53472222222222221</v>
      </c>
      <c r="G6" s="13">
        <v>138</v>
      </c>
      <c r="H6" s="206"/>
      <c r="I6" s="265"/>
      <c r="J6" s="273">
        <v>0.76041666666666663</v>
      </c>
      <c r="K6" s="13">
        <v>195</v>
      </c>
      <c r="L6" s="211">
        <v>0.85416666666666663</v>
      </c>
      <c r="M6" s="265">
        <v>121</v>
      </c>
      <c r="N6" s="273">
        <v>0.94444444444444453</v>
      </c>
      <c r="O6" s="13">
        <v>155</v>
      </c>
      <c r="P6" s="206">
        <v>0.125</v>
      </c>
      <c r="Q6" s="265">
        <v>94</v>
      </c>
      <c r="R6" s="278">
        <v>8</v>
      </c>
      <c r="S6" s="3">
        <v>17</v>
      </c>
      <c r="T6" s="3">
        <v>10</v>
      </c>
      <c r="U6" s="279">
        <v>17</v>
      </c>
      <c r="V6" s="282" t="s">
        <v>718</v>
      </c>
      <c r="W6" s="13">
        <v>68</v>
      </c>
      <c r="X6" s="212"/>
      <c r="Y6" s="13"/>
      <c r="Z6" s="212"/>
      <c r="AA6" s="265"/>
    </row>
    <row r="7" spans="1:27" x14ac:dyDescent="0.25">
      <c r="A7" s="287">
        <v>42635</v>
      </c>
      <c r="B7" s="266">
        <v>0.27777777777777779</v>
      </c>
      <c r="C7" s="13">
        <v>77</v>
      </c>
      <c r="D7" s="206">
        <v>0.36805555555555558</v>
      </c>
      <c r="E7" s="265">
        <v>102</v>
      </c>
      <c r="F7" s="273">
        <v>0.50555555555555554</v>
      </c>
      <c r="G7" s="13">
        <v>130</v>
      </c>
      <c r="H7" s="206">
        <v>0.59930555555555554</v>
      </c>
      <c r="I7" s="265">
        <v>88</v>
      </c>
      <c r="J7" s="273">
        <v>0.77777777777777779</v>
      </c>
      <c r="K7" s="13">
        <v>192</v>
      </c>
      <c r="L7" s="211">
        <v>0.8666666666666667</v>
      </c>
      <c r="M7" s="265">
        <v>135</v>
      </c>
      <c r="N7" s="273">
        <v>0.95416666666666661</v>
      </c>
      <c r="O7" s="13">
        <v>79</v>
      </c>
      <c r="P7" s="206">
        <v>0.125</v>
      </c>
      <c r="Q7" s="265">
        <v>140</v>
      </c>
      <c r="R7" s="278">
        <v>5</v>
      </c>
      <c r="S7" s="3">
        <v>9</v>
      </c>
      <c r="T7" s="3">
        <v>19</v>
      </c>
      <c r="U7" s="279">
        <v>16</v>
      </c>
      <c r="V7" s="281"/>
      <c r="W7" s="3"/>
      <c r="X7" s="210"/>
      <c r="Y7" s="3"/>
      <c r="Z7" s="210"/>
      <c r="AA7" s="279"/>
    </row>
    <row r="8" spans="1:27" x14ac:dyDescent="0.25">
      <c r="A8" s="287">
        <v>42636</v>
      </c>
      <c r="B8" s="266">
        <v>0.41041666666666665</v>
      </c>
      <c r="C8" s="13">
        <v>176</v>
      </c>
      <c r="D8" s="206"/>
      <c r="E8" s="265"/>
      <c r="F8" s="273">
        <v>0.54236111111111118</v>
      </c>
      <c r="G8" s="13">
        <v>286</v>
      </c>
      <c r="H8" s="206">
        <v>0.65</v>
      </c>
      <c r="I8" s="265">
        <v>87</v>
      </c>
      <c r="J8" s="273">
        <v>0.77222222222222225</v>
      </c>
      <c r="K8" s="13">
        <v>143</v>
      </c>
      <c r="L8" s="211">
        <v>0.8520833333333333</v>
      </c>
      <c r="M8" s="265">
        <v>80</v>
      </c>
      <c r="N8" s="273">
        <v>0.9375</v>
      </c>
      <c r="O8" s="13">
        <v>154</v>
      </c>
      <c r="P8" s="206">
        <v>0.125</v>
      </c>
      <c r="Q8" s="265">
        <v>146</v>
      </c>
      <c r="R8" s="278">
        <v>11</v>
      </c>
      <c r="S8" s="3">
        <v>22</v>
      </c>
      <c r="T8" s="3">
        <v>9</v>
      </c>
      <c r="U8" s="279">
        <v>17</v>
      </c>
      <c r="V8" s="281"/>
      <c r="W8" s="3"/>
      <c r="X8" s="210"/>
      <c r="Y8" s="3"/>
      <c r="Z8" s="210"/>
      <c r="AA8" s="279"/>
    </row>
    <row r="9" spans="1:27" x14ac:dyDescent="0.25">
      <c r="A9" s="287">
        <v>42637</v>
      </c>
      <c r="B9" s="266">
        <v>0.3611111111111111</v>
      </c>
      <c r="C9" s="190">
        <v>123</v>
      </c>
      <c r="D9" s="207">
        <v>0.44444444444444442</v>
      </c>
      <c r="E9" s="267">
        <v>126</v>
      </c>
      <c r="F9" s="274">
        <v>0.55555555555555558</v>
      </c>
      <c r="G9" s="190">
        <v>133</v>
      </c>
      <c r="H9" s="207"/>
      <c r="I9" s="267"/>
      <c r="J9" s="274">
        <v>0.76736111111111116</v>
      </c>
      <c r="K9" s="190">
        <v>179</v>
      </c>
      <c r="L9" s="208">
        <v>0.875</v>
      </c>
      <c r="M9" s="267">
        <v>155</v>
      </c>
      <c r="N9" s="274">
        <v>0.9375</v>
      </c>
      <c r="O9" s="190">
        <v>162</v>
      </c>
      <c r="P9" s="207">
        <v>0.125</v>
      </c>
      <c r="Q9" s="267">
        <v>260</v>
      </c>
      <c r="R9" s="280">
        <v>7</v>
      </c>
      <c r="S9" s="189">
        <v>7</v>
      </c>
      <c r="T9" s="189">
        <v>18</v>
      </c>
      <c r="U9" s="269">
        <v>17</v>
      </c>
      <c r="V9" s="276"/>
      <c r="W9" s="189"/>
      <c r="X9" s="209"/>
      <c r="Y9" s="189"/>
      <c r="Z9" s="209"/>
      <c r="AA9" s="269"/>
    </row>
    <row r="10" spans="1:27" x14ac:dyDescent="0.25">
      <c r="A10" s="287">
        <v>42638</v>
      </c>
      <c r="B10" s="266">
        <v>0.27569444444444446</v>
      </c>
      <c r="C10" s="190">
        <v>195</v>
      </c>
      <c r="D10" s="207">
        <v>0.375</v>
      </c>
      <c r="E10" s="267">
        <v>138</v>
      </c>
      <c r="F10" s="274">
        <v>0.55208333333333337</v>
      </c>
      <c r="G10" s="190">
        <v>178</v>
      </c>
      <c r="H10" s="207"/>
      <c r="I10" s="267"/>
      <c r="J10" s="274">
        <v>0.80833333333333324</v>
      </c>
      <c r="K10" s="190">
        <v>133</v>
      </c>
      <c r="L10" s="208">
        <v>0.89722222222222225</v>
      </c>
      <c r="M10" s="267">
        <v>108</v>
      </c>
      <c r="N10" s="274">
        <v>0.95694444444444438</v>
      </c>
      <c r="O10" s="190">
        <v>125</v>
      </c>
      <c r="P10" s="207">
        <v>0.125</v>
      </c>
      <c r="Q10" s="267">
        <v>164</v>
      </c>
      <c r="R10" s="280">
        <v>6</v>
      </c>
      <c r="S10" s="189">
        <v>9</v>
      </c>
      <c r="T10" s="189">
        <v>7</v>
      </c>
      <c r="U10" s="269">
        <v>16</v>
      </c>
      <c r="V10" s="276"/>
      <c r="W10" s="189"/>
      <c r="X10" s="209"/>
      <c r="Y10" s="189"/>
      <c r="Z10" s="209"/>
      <c r="AA10" s="269"/>
    </row>
    <row r="11" spans="1:27" x14ac:dyDescent="0.25">
      <c r="A11" s="287">
        <v>42639</v>
      </c>
      <c r="B11" s="266">
        <v>0.28819444444444448</v>
      </c>
      <c r="C11" s="190">
        <v>65</v>
      </c>
      <c r="D11" s="207">
        <v>0.37847222222222227</v>
      </c>
      <c r="E11" s="267">
        <v>103</v>
      </c>
      <c r="F11" s="274">
        <v>0.51736111111111105</v>
      </c>
      <c r="G11" s="190">
        <v>81</v>
      </c>
      <c r="H11" s="207">
        <v>0.6069444444444444</v>
      </c>
      <c r="I11" s="267">
        <v>121</v>
      </c>
      <c r="J11" s="274">
        <v>0.74305555555555547</v>
      </c>
      <c r="K11" s="190">
        <v>77</v>
      </c>
      <c r="L11" s="208">
        <v>0.84722222222222221</v>
      </c>
      <c r="M11" s="267">
        <v>121</v>
      </c>
      <c r="N11" s="274">
        <v>0.91666666666666663</v>
      </c>
      <c r="O11" s="190">
        <v>79</v>
      </c>
      <c r="P11" s="207">
        <v>0.11597222222222221</v>
      </c>
      <c r="Q11" s="267">
        <v>57</v>
      </c>
      <c r="R11" s="280">
        <v>4</v>
      </c>
      <c r="S11" s="189">
        <v>8</v>
      </c>
      <c r="T11" s="189">
        <v>9</v>
      </c>
      <c r="U11" s="269">
        <v>16</v>
      </c>
      <c r="V11" s="275">
        <v>0.69097222222222221</v>
      </c>
      <c r="W11" s="190">
        <v>66</v>
      </c>
      <c r="X11" s="209"/>
      <c r="Y11" s="190"/>
      <c r="Z11" s="209"/>
      <c r="AA11" s="267"/>
    </row>
    <row r="12" spans="1:27" x14ac:dyDescent="0.25">
      <c r="A12" s="287">
        <v>42640</v>
      </c>
      <c r="B12" s="266">
        <v>0.30208333333333331</v>
      </c>
      <c r="C12" s="190">
        <v>230</v>
      </c>
      <c r="D12" s="207">
        <v>0.38541666666666669</v>
      </c>
      <c r="E12" s="267">
        <v>179</v>
      </c>
      <c r="F12" s="274">
        <v>0.51736111111111105</v>
      </c>
      <c r="G12" s="190">
        <v>65</v>
      </c>
      <c r="H12" s="207">
        <v>0.60416666666666663</v>
      </c>
      <c r="I12" s="267">
        <v>52</v>
      </c>
      <c r="J12" s="274" t="s">
        <v>21</v>
      </c>
      <c r="K12" s="190">
        <v>207</v>
      </c>
      <c r="L12" s="208">
        <v>0.89166666666666661</v>
      </c>
      <c r="M12" s="267">
        <v>134</v>
      </c>
      <c r="N12" s="274">
        <v>0.93402777777777779</v>
      </c>
      <c r="O12" s="190">
        <v>161</v>
      </c>
      <c r="P12" s="207">
        <v>0.125</v>
      </c>
      <c r="Q12" s="267">
        <v>161</v>
      </c>
      <c r="R12" s="280">
        <v>9</v>
      </c>
      <c r="S12" s="189">
        <v>7</v>
      </c>
      <c r="T12" s="189">
        <v>8</v>
      </c>
      <c r="U12" s="269">
        <v>17</v>
      </c>
      <c r="V12" s="276"/>
      <c r="W12" s="189"/>
      <c r="X12" s="209"/>
      <c r="Y12" s="189"/>
      <c r="Z12" s="209"/>
      <c r="AA12" s="269"/>
    </row>
    <row r="13" spans="1:27" x14ac:dyDescent="0.25">
      <c r="A13" s="287">
        <v>42641</v>
      </c>
      <c r="B13" s="266">
        <v>0.28888888888888892</v>
      </c>
      <c r="C13" s="190">
        <v>76</v>
      </c>
      <c r="D13" s="207">
        <v>0.40277777777777773</v>
      </c>
      <c r="E13" s="267">
        <v>114</v>
      </c>
      <c r="F13" s="274">
        <v>0.52222222222222225</v>
      </c>
      <c r="G13" s="190">
        <v>116</v>
      </c>
      <c r="H13" s="207">
        <v>0.60902777777777783</v>
      </c>
      <c r="I13" s="267">
        <v>161</v>
      </c>
      <c r="J13" s="274">
        <v>0.78611111111111109</v>
      </c>
      <c r="K13" s="190">
        <v>97</v>
      </c>
      <c r="L13" s="208">
        <v>0.87222222222222223</v>
      </c>
      <c r="M13" s="267">
        <v>67</v>
      </c>
      <c r="N13" s="274">
        <v>0.95208333333333339</v>
      </c>
      <c r="O13" s="190">
        <v>146</v>
      </c>
      <c r="P13" s="207">
        <v>0.125</v>
      </c>
      <c r="Q13" s="267">
        <v>186</v>
      </c>
      <c r="R13" s="280">
        <v>4</v>
      </c>
      <c r="S13" s="189">
        <v>6</v>
      </c>
      <c r="T13" s="189">
        <v>7</v>
      </c>
      <c r="U13" s="269">
        <v>16</v>
      </c>
      <c r="V13" s="276"/>
      <c r="W13" s="189"/>
      <c r="X13" s="209"/>
      <c r="Y13" s="189"/>
      <c r="Z13" s="209"/>
      <c r="AA13" s="269"/>
    </row>
    <row r="14" spans="1:27" x14ac:dyDescent="0.25">
      <c r="A14" s="287">
        <v>42642</v>
      </c>
      <c r="B14" s="266">
        <v>0.30069444444444443</v>
      </c>
      <c r="C14" s="190">
        <v>100</v>
      </c>
      <c r="D14" s="207">
        <v>0.41319444444444442</v>
      </c>
      <c r="E14" s="267">
        <v>75</v>
      </c>
      <c r="F14" s="274">
        <v>0.54513888888888895</v>
      </c>
      <c r="G14" s="190">
        <v>105</v>
      </c>
      <c r="H14" s="207">
        <v>0.63888888888888895</v>
      </c>
      <c r="I14" s="267">
        <v>140</v>
      </c>
      <c r="J14" s="274">
        <v>0.79375000000000007</v>
      </c>
      <c r="K14" s="190">
        <v>155</v>
      </c>
      <c r="L14" s="208">
        <v>0.875</v>
      </c>
      <c r="M14" s="267">
        <v>124</v>
      </c>
      <c r="N14" s="274">
        <v>0.95833333333333337</v>
      </c>
      <c r="O14" s="190">
        <v>139</v>
      </c>
      <c r="P14" s="207"/>
      <c r="Q14" s="267"/>
      <c r="R14" s="280">
        <v>4</v>
      </c>
      <c r="S14" s="189">
        <v>7</v>
      </c>
      <c r="T14" s="189">
        <v>8</v>
      </c>
      <c r="U14" s="269">
        <v>16</v>
      </c>
      <c r="V14" s="276"/>
      <c r="W14" s="189"/>
      <c r="X14" s="209"/>
      <c r="Y14" s="189"/>
      <c r="Z14" s="209"/>
      <c r="AA14" s="269"/>
    </row>
    <row r="15" spans="1:27" x14ac:dyDescent="0.25">
      <c r="A15" s="287">
        <v>42643</v>
      </c>
      <c r="B15" s="266">
        <v>0.2951388888888889</v>
      </c>
      <c r="C15" s="190">
        <v>70</v>
      </c>
      <c r="D15" s="207">
        <v>0.4201388888888889</v>
      </c>
      <c r="E15" s="267">
        <v>96</v>
      </c>
      <c r="F15" s="274">
        <v>0.51041666666666663</v>
      </c>
      <c r="G15" s="190">
        <v>97</v>
      </c>
      <c r="H15" s="207">
        <v>0.61249999999999993</v>
      </c>
      <c r="I15" s="267">
        <v>93</v>
      </c>
      <c r="J15" s="274">
        <v>0.73611111111111116</v>
      </c>
      <c r="K15" s="190">
        <v>100</v>
      </c>
      <c r="L15" s="208">
        <v>0.84722222222222221</v>
      </c>
      <c r="M15" s="267">
        <v>64</v>
      </c>
      <c r="N15" s="274">
        <v>0.92291666666666661</v>
      </c>
      <c r="O15" s="190">
        <v>163</v>
      </c>
      <c r="P15" s="207">
        <v>0.125</v>
      </c>
      <c r="Q15" s="267">
        <v>265</v>
      </c>
      <c r="R15" s="280">
        <v>4</v>
      </c>
      <c r="S15" s="189">
        <v>5</v>
      </c>
      <c r="T15" s="189">
        <v>6</v>
      </c>
      <c r="U15" s="269">
        <v>16</v>
      </c>
      <c r="V15" s="276"/>
      <c r="W15" s="189"/>
      <c r="X15" s="209"/>
      <c r="Y15" s="189"/>
      <c r="Z15" s="209"/>
      <c r="AA15" s="269"/>
    </row>
    <row r="16" spans="1:27" x14ac:dyDescent="0.25">
      <c r="A16" s="287">
        <v>42644</v>
      </c>
      <c r="B16" s="266">
        <v>0.35416666666666669</v>
      </c>
      <c r="C16" s="190">
        <v>149</v>
      </c>
      <c r="D16" s="207">
        <v>0.4465277777777778</v>
      </c>
      <c r="E16" s="267">
        <v>109</v>
      </c>
      <c r="F16" s="274">
        <v>0.61249999999999993</v>
      </c>
      <c r="G16" s="190">
        <v>157</v>
      </c>
      <c r="H16" s="207">
        <v>0.71180555555555547</v>
      </c>
      <c r="I16" s="267">
        <v>152</v>
      </c>
      <c r="J16" s="274">
        <v>0.83888888888888891</v>
      </c>
      <c r="K16" s="190">
        <v>182</v>
      </c>
      <c r="L16" s="208">
        <v>0.91805555555555562</v>
      </c>
      <c r="M16" s="267">
        <v>160</v>
      </c>
      <c r="N16" s="274">
        <v>0.96111111111111114</v>
      </c>
      <c r="O16" s="190">
        <v>178</v>
      </c>
      <c r="P16" s="207">
        <v>0.125</v>
      </c>
      <c r="Q16" s="267">
        <v>231</v>
      </c>
      <c r="R16" s="280">
        <v>7</v>
      </c>
      <c r="S16" s="189">
        <v>7</v>
      </c>
      <c r="T16" s="189">
        <v>7</v>
      </c>
      <c r="U16" s="269">
        <v>17</v>
      </c>
      <c r="V16" s="276"/>
      <c r="W16" s="189"/>
      <c r="X16" s="209"/>
      <c r="Y16" s="189"/>
      <c r="Z16" s="209"/>
      <c r="AA16" s="269"/>
    </row>
    <row r="17" spans="1:27" x14ac:dyDescent="0.25">
      <c r="A17" s="287">
        <v>42645</v>
      </c>
      <c r="B17" s="266">
        <v>0.35416666666666669</v>
      </c>
      <c r="C17" s="190">
        <v>99</v>
      </c>
      <c r="D17" s="207">
        <v>0.4375</v>
      </c>
      <c r="E17" s="267">
        <v>56</v>
      </c>
      <c r="F17" s="274">
        <v>0.54375000000000007</v>
      </c>
      <c r="G17" s="190">
        <v>115</v>
      </c>
      <c r="H17" s="207"/>
      <c r="I17" s="267"/>
      <c r="J17" s="274">
        <v>0.78472222222222221</v>
      </c>
      <c r="K17" s="190">
        <v>264</v>
      </c>
      <c r="L17" s="208">
        <v>0.86805555555555547</v>
      </c>
      <c r="M17" s="267">
        <v>193</v>
      </c>
      <c r="N17" s="274">
        <v>0.9506944444444444</v>
      </c>
      <c r="O17" s="190">
        <v>158</v>
      </c>
      <c r="P17" s="207">
        <v>0.125</v>
      </c>
      <c r="Q17" s="267">
        <v>90</v>
      </c>
      <c r="R17" s="280">
        <v>4</v>
      </c>
      <c r="S17" s="189">
        <v>6</v>
      </c>
      <c r="T17" s="189">
        <v>17</v>
      </c>
      <c r="U17" s="269">
        <v>16</v>
      </c>
      <c r="V17" s="276"/>
      <c r="W17" s="189"/>
      <c r="X17" s="209"/>
      <c r="Y17" s="189"/>
      <c r="Z17" s="209"/>
      <c r="AA17" s="269"/>
    </row>
    <row r="18" spans="1:27" x14ac:dyDescent="0.25">
      <c r="A18" s="287">
        <v>42646</v>
      </c>
      <c r="B18" s="266">
        <v>0.29305555555555557</v>
      </c>
      <c r="C18" s="190">
        <v>129</v>
      </c>
      <c r="D18" s="207">
        <v>0.38819444444444445</v>
      </c>
      <c r="E18" s="267">
        <v>117</v>
      </c>
      <c r="F18" s="274">
        <v>0.52777777777777779</v>
      </c>
      <c r="G18" s="190">
        <v>188</v>
      </c>
      <c r="H18" s="207">
        <v>0.62430555555555556</v>
      </c>
      <c r="I18" s="267">
        <v>169</v>
      </c>
      <c r="J18" s="274">
        <v>0.78333333333333333</v>
      </c>
      <c r="K18" s="190">
        <v>151</v>
      </c>
      <c r="L18" s="208">
        <v>0.88055555555555554</v>
      </c>
      <c r="M18" s="267">
        <v>129</v>
      </c>
      <c r="N18" s="274">
        <v>0.94444444444444453</v>
      </c>
      <c r="O18" s="190">
        <v>102</v>
      </c>
      <c r="P18" s="207">
        <v>0.125</v>
      </c>
      <c r="Q18" s="267">
        <v>60</v>
      </c>
      <c r="R18" s="280">
        <v>6</v>
      </c>
      <c r="S18" s="189">
        <v>6</v>
      </c>
      <c r="T18" s="189">
        <v>6</v>
      </c>
      <c r="U18" s="269">
        <v>15</v>
      </c>
      <c r="V18" s="276"/>
      <c r="W18" s="189"/>
      <c r="X18" s="209"/>
      <c r="Y18" s="189"/>
      <c r="Z18" s="209"/>
      <c r="AA18" s="269"/>
    </row>
    <row r="19" spans="1:27" x14ac:dyDescent="0.25">
      <c r="A19" s="287">
        <v>42647</v>
      </c>
      <c r="B19" s="266">
        <v>0.31111111111111112</v>
      </c>
      <c r="C19" s="190">
        <v>154</v>
      </c>
      <c r="D19" s="207">
        <v>0.41875000000000001</v>
      </c>
      <c r="E19" s="267">
        <v>128</v>
      </c>
      <c r="F19" s="274">
        <v>0.5083333333333333</v>
      </c>
      <c r="G19" s="190">
        <v>116</v>
      </c>
      <c r="H19" s="207">
        <v>0.59722222222222221</v>
      </c>
      <c r="I19" s="267">
        <v>151</v>
      </c>
      <c r="J19" s="274">
        <v>0.79305555555555562</v>
      </c>
      <c r="K19" s="190">
        <v>137</v>
      </c>
      <c r="L19" s="208">
        <v>0.87152777777777779</v>
      </c>
      <c r="M19" s="267">
        <v>192</v>
      </c>
      <c r="N19" s="274">
        <v>0.96666666666666667</v>
      </c>
      <c r="O19" s="190">
        <v>162</v>
      </c>
      <c r="P19" s="207">
        <v>0.125</v>
      </c>
      <c r="Q19" s="267">
        <v>220</v>
      </c>
      <c r="R19" s="280">
        <v>5</v>
      </c>
      <c r="S19" s="189">
        <v>5</v>
      </c>
      <c r="T19" s="189">
        <v>5</v>
      </c>
      <c r="U19" s="269">
        <v>15</v>
      </c>
      <c r="V19" s="276"/>
      <c r="W19" s="189"/>
      <c r="X19" s="209"/>
      <c r="Y19" s="189"/>
      <c r="Z19" s="209"/>
      <c r="AA19" s="269"/>
    </row>
    <row r="20" spans="1:27" x14ac:dyDescent="0.25">
      <c r="A20" s="287">
        <v>42648</v>
      </c>
      <c r="B20" s="266">
        <v>0.30208333333333331</v>
      </c>
      <c r="C20" s="190">
        <v>144</v>
      </c>
      <c r="D20" s="207">
        <v>0.40486111111111112</v>
      </c>
      <c r="E20" s="267">
        <v>91</v>
      </c>
      <c r="F20" s="274">
        <v>0.50486111111111109</v>
      </c>
      <c r="G20" s="190">
        <v>84</v>
      </c>
      <c r="H20" s="207">
        <v>0.59861111111111109</v>
      </c>
      <c r="I20" s="267">
        <v>136</v>
      </c>
      <c r="J20" s="274">
        <v>0.78472222222222221</v>
      </c>
      <c r="K20" s="190">
        <v>146</v>
      </c>
      <c r="L20" s="208">
        <v>0.86805555555555547</v>
      </c>
      <c r="M20" s="267">
        <v>191</v>
      </c>
      <c r="N20" s="274">
        <v>0.96805555555555556</v>
      </c>
      <c r="O20" s="190">
        <v>142</v>
      </c>
      <c r="P20" s="207">
        <v>0.125</v>
      </c>
      <c r="Q20" s="267">
        <v>99</v>
      </c>
      <c r="R20" s="280">
        <v>6</v>
      </c>
      <c r="S20" s="189">
        <v>6</v>
      </c>
      <c r="T20" s="189">
        <v>8</v>
      </c>
      <c r="U20" s="269">
        <v>16</v>
      </c>
      <c r="V20" s="276"/>
      <c r="W20" s="189"/>
      <c r="X20" s="209"/>
      <c r="Y20" s="189"/>
      <c r="Z20" s="209"/>
      <c r="AA20" s="269"/>
    </row>
    <row r="21" spans="1:27" x14ac:dyDescent="0.25">
      <c r="A21" s="287">
        <v>42649</v>
      </c>
      <c r="B21" s="266">
        <v>0.2951388888888889</v>
      </c>
      <c r="C21" s="190">
        <v>88</v>
      </c>
      <c r="D21" s="207">
        <v>0.40972222222222227</v>
      </c>
      <c r="E21" s="267">
        <v>124</v>
      </c>
      <c r="F21" s="274">
        <v>0.53472222222222221</v>
      </c>
      <c r="G21" s="190">
        <v>134</v>
      </c>
      <c r="H21" s="207">
        <v>0.625</v>
      </c>
      <c r="I21" s="267">
        <v>169</v>
      </c>
      <c r="J21" s="274">
        <v>0.78333333333333333</v>
      </c>
      <c r="K21" s="190">
        <v>198</v>
      </c>
      <c r="L21" s="208">
        <v>0.86319444444444438</v>
      </c>
      <c r="M21" s="267">
        <v>156</v>
      </c>
      <c r="N21" s="274">
        <v>0.94444444444444453</v>
      </c>
      <c r="O21" s="190">
        <v>164</v>
      </c>
      <c r="P21" s="207"/>
      <c r="Q21" s="267"/>
      <c r="R21" s="280">
        <v>3</v>
      </c>
      <c r="S21" s="189">
        <v>5</v>
      </c>
      <c r="T21" s="189">
        <v>8</v>
      </c>
      <c r="U21" s="269">
        <v>16</v>
      </c>
      <c r="V21" s="276"/>
      <c r="W21" s="189"/>
      <c r="X21" s="209"/>
      <c r="Y21" s="189"/>
      <c r="Z21" s="209"/>
      <c r="AA21" s="269"/>
    </row>
    <row r="22" spans="1:27" x14ac:dyDescent="0.25">
      <c r="A22" s="287">
        <v>42650</v>
      </c>
      <c r="B22" s="266">
        <v>0.28541666666666665</v>
      </c>
      <c r="C22" s="190">
        <v>91</v>
      </c>
      <c r="D22" s="207">
        <v>0.40277777777777773</v>
      </c>
      <c r="E22" s="267">
        <v>76</v>
      </c>
      <c r="F22" s="274">
        <v>42655</v>
      </c>
      <c r="G22" s="190">
        <v>132</v>
      </c>
      <c r="H22" s="207"/>
      <c r="I22" s="267"/>
      <c r="J22" s="274">
        <v>0.7944444444444444</v>
      </c>
      <c r="K22" s="190">
        <v>155</v>
      </c>
      <c r="L22" s="208">
        <v>0.88194444444444453</v>
      </c>
      <c r="M22" s="267">
        <v>209</v>
      </c>
      <c r="N22" s="274">
        <v>0.95000000000000007</v>
      </c>
      <c r="O22" s="190">
        <v>201</v>
      </c>
      <c r="P22" s="207">
        <v>0.21180555555555555</v>
      </c>
      <c r="Q22" s="267">
        <v>70</v>
      </c>
      <c r="R22" s="280">
        <v>3</v>
      </c>
      <c r="S22" s="189">
        <v>6</v>
      </c>
      <c r="T22" s="189">
        <v>6</v>
      </c>
      <c r="U22" s="269">
        <v>17</v>
      </c>
      <c r="V22" s="276"/>
      <c r="W22" s="189"/>
      <c r="X22" s="209"/>
      <c r="Y22" s="189"/>
      <c r="Z22" s="209"/>
      <c r="AA22" s="269"/>
    </row>
    <row r="23" spans="1:27" x14ac:dyDescent="0.25">
      <c r="A23" s="287">
        <v>42651</v>
      </c>
      <c r="B23" s="266">
        <v>0.3527777777777778</v>
      </c>
      <c r="C23" s="190">
        <v>72</v>
      </c>
      <c r="D23" s="207">
        <v>0.43958333333333338</v>
      </c>
      <c r="E23" s="267">
        <v>78</v>
      </c>
      <c r="F23" s="274">
        <v>0.57291666666666663</v>
      </c>
      <c r="G23" s="190">
        <v>148</v>
      </c>
      <c r="H23" s="207">
        <v>0.65625</v>
      </c>
      <c r="I23" s="267">
        <v>133</v>
      </c>
      <c r="J23" s="274">
        <v>0.80555555555555547</v>
      </c>
      <c r="K23" s="190">
        <v>238</v>
      </c>
      <c r="L23" s="208">
        <v>0.89583333333333337</v>
      </c>
      <c r="M23" s="267">
        <v>207</v>
      </c>
      <c r="N23" s="274">
        <v>0.95624999999999993</v>
      </c>
      <c r="O23" s="190">
        <v>174</v>
      </c>
      <c r="P23" s="207">
        <v>0.125</v>
      </c>
      <c r="Q23" s="267">
        <v>169</v>
      </c>
      <c r="R23" s="280">
        <v>5</v>
      </c>
      <c r="S23" s="189">
        <v>6</v>
      </c>
      <c r="T23" s="189">
        <v>10</v>
      </c>
      <c r="U23" s="269">
        <v>16</v>
      </c>
      <c r="V23" s="276"/>
      <c r="W23" s="189"/>
      <c r="X23" s="209"/>
      <c r="Y23" s="189"/>
      <c r="Z23" s="209"/>
      <c r="AA23" s="269"/>
    </row>
    <row r="24" spans="1:27" x14ac:dyDescent="0.25">
      <c r="A24" s="287">
        <v>42652</v>
      </c>
      <c r="B24" s="266">
        <v>0.34375</v>
      </c>
      <c r="C24" s="190">
        <v>69</v>
      </c>
      <c r="D24" s="207">
        <v>0.43611111111111112</v>
      </c>
      <c r="E24" s="267">
        <v>97</v>
      </c>
      <c r="F24" s="274">
        <v>0.5625</v>
      </c>
      <c r="G24" s="190">
        <v>127</v>
      </c>
      <c r="H24" s="207">
        <v>0.67013888888888884</v>
      </c>
      <c r="I24" s="267">
        <v>139</v>
      </c>
      <c r="J24" s="274">
        <v>0.7680555555555556</v>
      </c>
      <c r="K24" s="190">
        <v>176</v>
      </c>
      <c r="L24" s="208">
        <v>0.85416666666666663</v>
      </c>
      <c r="M24" s="267">
        <v>151</v>
      </c>
      <c r="N24" s="274">
        <v>0.93888888888888899</v>
      </c>
      <c r="O24" s="190">
        <v>195</v>
      </c>
      <c r="P24" s="207">
        <v>0.125</v>
      </c>
      <c r="Q24" s="267">
        <v>212</v>
      </c>
      <c r="R24" s="280">
        <v>4</v>
      </c>
      <c r="S24" s="189">
        <v>13</v>
      </c>
      <c r="T24" s="189">
        <v>7</v>
      </c>
      <c r="U24" s="269">
        <v>16</v>
      </c>
      <c r="V24" s="276"/>
      <c r="W24" s="189"/>
      <c r="X24" s="209"/>
      <c r="Y24" s="189"/>
      <c r="Z24" s="209"/>
      <c r="AA24" s="269"/>
    </row>
    <row r="25" spans="1:27" x14ac:dyDescent="0.25">
      <c r="A25" s="287">
        <v>42653</v>
      </c>
      <c r="B25" s="266">
        <v>0.29375000000000001</v>
      </c>
      <c r="C25" s="190">
        <v>144</v>
      </c>
      <c r="D25" s="207">
        <v>0.37638888888888888</v>
      </c>
      <c r="E25" s="267">
        <v>80</v>
      </c>
      <c r="F25" s="274">
        <v>0.5131944444444444</v>
      </c>
      <c r="G25" s="190">
        <v>86</v>
      </c>
      <c r="H25" s="207"/>
      <c r="I25" s="267"/>
      <c r="J25" s="274">
        <v>0.78125</v>
      </c>
      <c r="K25" s="190">
        <v>136</v>
      </c>
      <c r="L25" s="208">
        <v>0.85</v>
      </c>
      <c r="M25" s="267">
        <v>129</v>
      </c>
      <c r="N25" s="274">
        <v>0.95972222222222225</v>
      </c>
      <c r="O25" s="190">
        <v>81</v>
      </c>
      <c r="P25" s="207">
        <v>0.125</v>
      </c>
      <c r="Q25" s="267">
        <v>126</v>
      </c>
      <c r="R25" s="280">
        <v>5</v>
      </c>
      <c r="S25" s="189">
        <v>5</v>
      </c>
      <c r="T25" s="189">
        <v>7</v>
      </c>
      <c r="U25" s="269">
        <v>14</v>
      </c>
      <c r="V25" s="275">
        <v>6.5972222222222224E-2</v>
      </c>
      <c r="W25" s="189">
        <v>136</v>
      </c>
      <c r="X25" s="208"/>
      <c r="Y25" s="189"/>
      <c r="Z25" s="208"/>
      <c r="AA25" s="269"/>
    </row>
    <row r="26" spans="1:27" x14ac:dyDescent="0.25">
      <c r="A26" s="287">
        <v>42654</v>
      </c>
      <c r="B26" s="266">
        <v>0.30069444444444443</v>
      </c>
      <c r="C26" s="190">
        <v>88</v>
      </c>
      <c r="D26" s="207"/>
      <c r="E26" s="267"/>
      <c r="F26" s="274">
        <v>0.51388888888888895</v>
      </c>
      <c r="G26" s="190">
        <v>111</v>
      </c>
      <c r="H26" s="207">
        <v>0.60972222222222217</v>
      </c>
      <c r="I26" s="267">
        <v>109</v>
      </c>
      <c r="J26" s="274">
        <v>0.78333333333333333</v>
      </c>
      <c r="K26" s="190">
        <v>161</v>
      </c>
      <c r="L26" s="208">
        <v>0.8979166666666667</v>
      </c>
      <c r="M26" s="267">
        <v>123</v>
      </c>
      <c r="N26" s="274">
        <v>0.95624999999999993</v>
      </c>
      <c r="O26" s="190">
        <v>157</v>
      </c>
      <c r="P26" s="207">
        <v>0.125</v>
      </c>
      <c r="Q26" s="267">
        <v>162</v>
      </c>
      <c r="R26" s="280">
        <v>6</v>
      </c>
      <c r="S26" s="189">
        <v>6</v>
      </c>
      <c r="T26" s="189">
        <v>7</v>
      </c>
      <c r="U26" s="269">
        <v>14</v>
      </c>
      <c r="V26" s="276"/>
      <c r="W26" s="189"/>
      <c r="X26" s="209"/>
      <c r="Y26" s="189"/>
      <c r="Z26" s="209"/>
      <c r="AA26" s="269"/>
    </row>
    <row r="27" spans="1:27" x14ac:dyDescent="0.25">
      <c r="A27" s="287">
        <v>42655</v>
      </c>
      <c r="B27" s="266">
        <v>0.30138888888888887</v>
      </c>
      <c r="C27" s="190">
        <v>85</v>
      </c>
      <c r="D27" s="207">
        <v>0.40138888888888885</v>
      </c>
      <c r="E27" s="267">
        <v>135</v>
      </c>
      <c r="F27" s="274">
        <v>0.51388888888888895</v>
      </c>
      <c r="G27" s="190">
        <v>77</v>
      </c>
      <c r="H27" s="207">
        <v>0.62013888888888891</v>
      </c>
      <c r="I27" s="267">
        <v>112</v>
      </c>
      <c r="J27" s="274">
        <v>0.76666666666666661</v>
      </c>
      <c r="K27" s="190">
        <v>119</v>
      </c>
      <c r="L27" s="208">
        <v>0.86736111111111114</v>
      </c>
      <c r="M27" s="267">
        <v>124</v>
      </c>
      <c r="N27" s="274">
        <v>0.9243055555555556</v>
      </c>
      <c r="O27" s="190">
        <v>103</v>
      </c>
      <c r="P27" s="207">
        <v>0.125</v>
      </c>
      <c r="Q27" s="267">
        <v>133</v>
      </c>
      <c r="R27" s="280">
        <v>6</v>
      </c>
      <c r="S27" s="189">
        <v>5</v>
      </c>
      <c r="T27" s="189">
        <v>7</v>
      </c>
      <c r="U27" s="269">
        <v>14</v>
      </c>
      <c r="V27" s="275">
        <v>9.6527777777777768E-2</v>
      </c>
      <c r="W27" s="189">
        <v>69</v>
      </c>
      <c r="X27" s="209"/>
      <c r="Y27" s="189"/>
      <c r="Z27" s="209"/>
      <c r="AA27" s="269"/>
    </row>
    <row r="28" spans="1:27" x14ac:dyDescent="0.25">
      <c r="A28" s="287">
        <v>42656</v>
      </c>
      <c r="B28" s="268">
        <v>0.2951388888888889</v>
      </c>
      <c r="C28" s="189">
        <v>79</v>
      </c>
      <c r="D28" s="208">
        <v>0.40138888888888885</v>
      </c>
      <c r="E28" s="269">
        <v>81</v>
      </c>
      <c r="F28" s="275">
        <v>0.52638888888888891</v>
      </c>
      <c r="G28" s="189">
        <v>69</v>
      </c>
      <c r="H28" s="208">
        <v>0.6333333333333333</v>
      </c>
      <c r="I28" s="269">
        <v>175</v>
      </c>
      <c r="J28" s="275">
        <v>0.77569444444444446</v>
      </c>
      <c r="K28" s="189">
        <v>233</v>
      </c>
      <c r="L28" s="208">
        <v>0.86736111111111114</v>
      </c>
      <c r="M28" s="269">
        <v>170</v>
      </c>
      <c r="N28" s="275">
        <v>0.93888888888888899</v>
      </c>
      <c r="O28" s="189">
        <v>181</v>
      </c>
      <c r="P28" s="209"/>
      <c r="Q28" s="269"/>
      <c r="R28" s="280">
        <v>6</v>
      </c>
      <c r="S28" s="189">
        <v>5</v>
      </c>
      <c r="T28" s="189">
        <v>10</v>
      </c>
      <c r="U28" s="269">
        <v>15</v>
      </c>
      <c r="V28" s="276"/>
      <c r="W28" s="189"/>
      <c r="X28" s="209"/>
      <c r="Y28" s="189"/>
      <c r="Z28" s="209"/>
      <c r="AA28" s="269"/>
    </row>
    <row r="29" spans="1:27" s="148" customFormat="1" x14ac:dyDescent="0.25">
      <c r="A29" s="287">
        <v>42657</v>
      </c>
      <c r="B29" s="268">
        <v>0.2986111111111111</v>
      </c>
      <c r="C29" s="189">
        <v>69</v>
      </c>
      <c r="D29" s="208">
        <v>0.40833333333333338</v>
      </c>
      <c r="E29" s="269">
        <v>137</v>
      </c>
      <c r="F29" s="275">
        <v>0.50624999999999998</v>
      </c>
      <c r="G29" s="189">
        <v>108</v>
      </c>
      <c r="H29" s="208">
        <v>0.63263888888888886</v>
      </c>
      <c r="I29" s="269">
        <v>94</v>
      </c>
      <c r="J29" s="275">
        <v>0.7909722222222223</v>
      </c>
      <c r="K29" s="189">
        <v>148</v>
      </c>
      <c r="L29" s="208">
        <v>0.89583333333333337</v>
      </c>
      <c r="M29" s="269">
        <v>97</v>
      </c>
      <c r="N29" s="275">
        <v>0.9590277777777777</v>
      </c>
      <c r="O29" s="189">
        <v>119</v>
      </c>
      <c r="P29" s="208">
        <v>0.125</v>
      </c>
      <c r="Q29" s="269">
        <v>70</v>
      </c>
      <c r="R29" s="303">
        <v>6</v>
      </c>
      <c r="S29" s="304">
        <v>4.0999999999999996</v>
      </c>
      <c r="T29" s="304">
        <v>5</v>
      </c>
      <c r="U29" s="269" t="s">
        <v>704</v>
      </c>
      <c r="V29" s="275">
        <v>0.67152777777777783</v>
      </c>
      <c r="W29" s="189">
        <v>69</v>
      </c>
      <c r="X29" s="208">
        <v>4.3750000000000004E-2</v>
      </c>
      <c r="Y29" s="189">
        <v>92</v>
      </c>
      <c r="Z29" s="208">
        <v>0.27291666666666664</v>
      </c>
      <c r="AA29" s="269">
        <v>90</v>
      </c>
    </row>
    <row r="30" spans="1:27" s="148" customFormat="1" x14ac:dyDescent="0.25">
      <c r="A30" s="287">
        <v>42658</v>
      </c>
      <c r="B30" s="268">
        <v>0.3833333333333333</v>
      </c>
      <c r="C30" s="189">
        <v>111</v>
      </c>
      <c r="D30" s="208">
        <v>0.47569444444444442</v>
      </c>
      <c r="E30" s="269">
        <v>84</v>
      </c>
      <c r="F30" s="275">
        <v>0.58680555555555558</v>
      </c>
      <c r="G30" s="189">
        <v>114</v>
      </c>
      <c r="H30" s="208">
        <v>0.65486111111111112</v>
      </c>
      <c r="I30" s="269">
        <v>75</v>
      </c>
      <c r="J30" s="275">
        <v>0.84722222222222221</v>
      </c>
      <c r="K30" s="189">
        <v>123</v>
      </c>
      <c r="L30" s="208">
        <v>0.93611111111111101</v>
      </c>
      <c r="M30" s="269">
        <v>91</v>
      </c>
      <c r="N30" s="275">
        <v>0.99791666666666667</v>
      </c>
      <c r="O30" s="189">
        <v>89</v>
      </c>
      <c r="P30" s="208">
        <v>0.15625</v>
      </c>
      <c r="Q30" s="269">
        <v>201</v>
      </c>
      <c r="R30" s="303">
        <v>5.3</v>
      </c>
      <c r="S30" s="304">
        <v>7.6</v>
      </c>
      <c r="T30" s="304">
        <v>4.5</v>
      </c>
      <c r="U30" s="269" t="s">
        <v>704</v>
      </c>
      <c r="V30" s="275">
        <v>7.4999999999999997E-2</v>
      </c>
      <c r="W30" s="189">
        <v>142</v>
      </c>
      <c r="X30" s="208">
        <v>0.27430555555555552</v>
      </c>
      <c r="Y30" s="189">
        <v>211</v>
      </c>
      <c r="Z30" s="209"/>
      <c r="AA30" s="269"/>
    </row>
    <row r="31" spans="1:27" s="148" customFormat="1" x14ac:dyDescent="0.25">
      <c r="A31" s="287">
        <v>42659</v>
      </c>
      <c r="B31" s="268">
        <v>0.37916666666666665</v>
      </c>
      <c r="C31" s="189">
        <v>140</v>
      </c>
      <c r="D31" s="208">
        <v>0.47569444444444442</v>
      </c>
      <c r="E31" s="269">
        <v>86</v>
      </c>
      <c r="F31" s="275">
        <v>0.5805555555555556</v>
      </c>
      <c r="G31" s="189">
        <v>84</v>
      </c>
      <c r="H31" s="208">
        <v>0.64722222222222225</v>
      </c>
      <c r="I31" s="269">
        <v>96</v>
      </c>
      <c r="J31" s="275">
        <v>0.77500000000000002</v>
      </c>
      <c r="K31" s="189">
        <v>176</v>
      </c>
      <c r="L31" s="208">
        <v>0.87361111111111101</v>
      </c>
      <c r="M31" s="269">
        <v>148</v>
      </c>
      <c r="N31" s="275">
        <v>0.9555555555555556</v>
      </c>
      <c r="O31" s="189">
        <v>101</v>
      </c>
      <c r="P31" s="208">
        <v>0.14652777777777778</v>
      </c>
      <c r="Q31" s="269">
        <v>108</v>
      </c>
      <c r="R31" s="303">
        <v>4.3</v>
      </c>
      <c r="S31" s="304">
        <v>4.9000000000000004</v>
      </c>
      <c r="T31" s="304">
        <v>9</v>
      </c>
      <c r="U31" s="269" t="s">
        <v>704</v>
      </c>
      <c r="V31" s="275">
        <v>1.3888888888888889E-3</v>
      </c>
      <c r="W31" s="189">
        <v>88</v>
      </c>
      <c r="X31" s="208">
        <v>6.25E-2</v>
      </c>
      <c r="Y31" s="189">
        <v>76</v>
      </c>
      <c r="Z31" s="209"/>
      <c r="AA31" s="269"/>
    </row>
    <row r="32" spans="1:27" s="148" customFormat="1" x14ac:dyDescent="0.25">
      <c r="A32" s="287">
        <v>42660</v>
      </c>
      <c r="B32" s="268">
        <v>0.30069444444444443</v>
      </c>
      <c r="C32" s="189">
        <v>140</v>
      </c>
      <c r="D32" s="208">
        <v>0.41319444444444442</v>
      </c>
      <c r="E32" s="269">
        <v>171</v>
      </c>
      <c r="F32" s="275">
        <v>0.53472222222222221</v>
      </c>
      <c r="G32" s="189">
        <v>121</v>
      </c>
      <c r="H32" s="208">
        <v>0.62708333333333333</v>
      </c>
      <c r="I32" s="269">
        <v>156</v>
      </c>
      <c r="J32" s="275">
        <v>0.75</v>
      </c>
      <c r="K32" s="189">
        <v>93</v>
      </c>
      <c r="L32" s="208">
        <v>0.87152777777777779</v>
      </c>
      <c r="M32" s="269">
        <v>61</v>
      </c>
      <c r="N32" s="275">
        <v>0.9590277777777777</v>
      </c>
      <c r="O32" s="189">
        <v>57</v>
      </c>
      <c r="P32" s="208">
        <v>0.14652777777777778</v>
      </c>
      <c r="Q32" s="269">
        <v>67</v>
      </c>
      <c r="R32" s="303">
        <v>5.6</v>
      </c>
      <c r="S32" s="304">
        <v>5.7</v>
      </c>
      <c r="T32" s="304">
        <v>5.4</v>
      </c>
      <c r="U32" s="269" t="s">
        <v>704</v>
      </c>
      <c r="V32" s="275">
        <v>0.45694444444444443</v>
      </c>
      <c r="W32" s="189">
        <v>149</v>
      </c>
      <c r="X32" s="208">
        <v>0.9902777777777777</v>
      </c>
      <c r="Y32" s="189">
        <v>108</v>
      </c>
      <c r="Z32" s="208">
        <v>6.3194444444444442E-2</v>
      </c>
      <c r="AA32" s="269">
        <v>71</v>
      </c>
    </row>
    <row r="33" spans="1:27" s="148" customFormat="1" x14ac:dyDescent="0.25">
      <c r="A33" s="287">
        <v>42661</v>
      </c>
      <c r="B33" s="268">
        <v>0.29930555555555555</v>
      </c>
      <c r="C33" s="189">
        <v>129</v>
      </c>
      <c r="D33" s="208">
        <v>0.4055555555555555</v>
      </c>
      <c r="E33" s="269">
        <v>173</v>
      </c>
      <c r="F33" s="275">
        <v>0.52708333333333335</v>
      </c>
      <c r="G33" s="189">
        <v>147</v>
      </c>
      <c r="H33" s="208">
        <v>0.64027777777777783</v>
      </c>
      <c r="I33" s="269">
        <v>118</v>
      </c>
      <c r="J33" s="275">
        <v>0.76527777777777783</v>
      </c>
      <c r="K33" s="189">
        <v>101</v>
      </c>
      <c r="L33" s="208">
        <v>0.8520833333333333</v>
      </c>
      <c r="M33" s="269">
        <v>90</v>
      </c>
      <c r="N33" s="275">
        <v>0.97083333333333333</v>
      </c>
      <c r="O33" s="189">
        <v>74</v>
      </c>
      <c r="P33" s="208">
        <v>0.10486111111111111</v>
      </c>
      <c r="Q33" s="269">
        <v>116</v>
      </c>
      <c r="R33" s="303">
        <v>4.8</v>
      </c>
      <c r="S33" s="304">
        <v>5.6</v>
      </c>
      <c r="T33" s="304">
        <v>3.7</v>
      </c>
      <c r="U33" s="269" t="s">
        <v>704</v>
      </c>
      <c r="V33" s="275">
        <v>4.2361111111111106E-2</v>
      </c>
      <c r="W33" s="189">
        <v>124</v>
      </c>
      <c r="X33" s="209"/>
      <c r="Y33" s="189"/>
      <c r="Z33" s="209"/>
      <c r="AA33" s="269"/>
    </row>
    <row r="34" spans="1:27" s="148" customFormat="1" x14ac:dyDescent="0.25">
      <c r="A34" s="287">
        <v>42662</v>
      </c>
      <c r="B34" s="268">
        <v>0.3034722222222222</v>
      </c>
      <c r="C34" s="189">
        <v>150</v>
      </c>
      <c r="D34" s="208">
        <v>0.39097222222222222</v>
      </c>
      <c r="E34" s="269">
        <v>143</v>
      </c>
      <c r="F34" s="275">
        <v>0.52083333333333337</v>
      </c>
      <c r="G34" s="189">
        <v>69</v>
      </c>
      <c r="H34" s="208">
        <v>0.64722222222222225</v>
      </c>
      <c r="I34" s="269">
        <v>69</v>
      </c>
      <c r="J34" s="275">
        <v>0.78194444444444444</v>
      </c>
      <c r="K34" s="189">
        <v>66</v>
      </c>
      <c r="L34" s="208">
        <v>0.86875000000000002</v>
      </c>
      <c r="M34" s="269">
        <v>81</v>
      </c>
      <c r="N34" s="275">
        <v>0.91319444444444453</v>
      </c>
      <c r="O34" s="189">
        <v>87</v>
      </c>
      <c r="P34" s="208">
        <v>0.14652777777777778</v>
      </c>
      <c r="Q34" s="269">
        <v>90</v>
      </c>
      <c r="R34" s="303">
        <v>7</v>
      </c>
      <c r="S34" s="304">
        <v>4</v>
      </c>
      <c r="T34" s="304">
        <v>4</v>
      </c>
      <c r="U34" s="269" t="s">
        <v>704</v>
      </c>
      <c r="V34" s="275">
        <v>4.2361111111111106E-2</v>
      </c>
      <c r="W34" s="189">
        <v>91</v>
      </c>
      <c r="X34" s="209"/>
      <c r="Y34" s="189"/>
      <c r="Z34" s="209"/>
      <c r="AA34" s="269"/>
    </row>
    <row r="35" spans="1:27" s="148" customFormat="1" x14ac:dyDescent="0.25">
      <c r="A35" s="287">
        <v>42663</v>
      </c>
      <c r="B35" s="268">
        <v>0.2951388888888889</v>
      </c>
      <c r="C35" s="189">
        <v>107</v>
      </c>
      <c r="D35" s="208">
        <v>0.42430555555555555</v>
      </c>
      <c r="E35" s="269">
        <v>104</v>
      </c>
      <c r="F35" s="275">
        <v>0.52430555555555558</v>
      </c>
      <c r="G35" s="189">
        <v>91</v>
      </c>
      <c r="H35" s="208">
        <v>0.6166666666666667</v>
      </c>
      <c r="I35" s="269">
        <v>120</v>
      </c>
      <c r="J35" s="275">
        <v>0.77430555555555547</v>
      </c>
      <c r="K35" s="189">
        <v>100</v>
      </c>
      <c r="L35" s="208">
        <v>0.87083333333333324</v>
      </c>
      <c r="M35" s="269">
        <v>82</v>
      </c>
      <c r="N35" s="275">
        <v>0.96805555555555556</v>
      </c>
      <c r="O35" s="189">
        <v>119</v>
      </c>
      <c r="P35" s="208">
        <v>0.14652777777777778</v>
      </c>
      <c r="Q35" s="269">
        <v>75</v>
      </c>
      <c r="R35" s="303">
        <v>4.0999999999999996</v>
      </c>
      <c r="S35" s="304">
        <v>3.7</v>
      </c>
      <c r="T35" s="304">
        <v>3.5</v>
      </c>
      <c r="U35" s="269" t="s">
        <v>704</v>
      </c>
      <c r="V35" s="275">
        <v>0.71736111111111101</v>
      </c>
      <c r="W35" s="189">
        <v>109</v>
      </c>
      <c r="X35" s="208">
        <v>0.92291666666666661</v>
      </c>
      <c r="Y35" s="189">
        <v>91</v>
      </c>
      <c r="Z35" s="208">
        <v>4.2361111111111106E-2</v>
      </c>
      <c r="AA35" s="269">
        <v>107</v>
      </c>
    </row>
    <row r="36" spans="1:27" s="148" customFormat="1" x14ac:dyDescent="0.25">
      <c r="A36" s="287">
        <v>42664</v>
      </c>
      <c r="B36" s="268">
        <v>0.30138888888888887</v>
      </c>
      <c r="C36" s="189">
        <v>85</v>
      </c>
      <c r="D36" s="208">
        <v>0.4291666666666667</v>
      </c>
      <c r="E36" s="269">
        <v>102</v>
      </c>
      <c r="F36" s="275">
        <v>0.4916666666666667</v>
      </c>
      <c r="G36" s="189">
        <v>93</v>
      </c>
      <c r="H36" s="208">
        <v>0.65763888888888888</v>
      </c>
      <c r="I36" s="269">
        <v>154</v>
      </c>
      <c r="J36" s="275">
        <v>0.78263888888888899</v>
      </c>
      <c r="K36" s="189">
        <v>198</v>
      </c>
      <c r="L36" s="208">
        <v>0.88888888888888884</v>
      </c>
      <c r="M36" s="269">
        <v>96</v>
      </c>
      <c r="N36" s="275">
        <v>0.9784722222222223</v>
      </c>
      <c r="O36" s="189">
        <v>73</v>
      </c>
      <c r="P36" s="208">
        <v>0.22013888888888888</v>
      </c>
      <c r="Q36" s="269">
        <v>86</v>
      </c>
      <c r="R36" s="303">
        <v>3.3</v>
      </c>
      <c r="S36" s="304">
        <v>3.2</v>
      </c>
      <c r="T36" s="304">
        <v>6</v>
      </c>
      <c r="U36" s="269" t="s">
        <v>704</v>
      </c>
      <c r="V36" s="283" t="s">
        <v>731</v>
      </c>
      <c r="W36" s="189">
        <v>108</v>
      </c>
      <c r="X36" s="209"/>
      <c r="Y36" s="189"/>
      <c r="Z36" s="209"/>
      <c r="AA36" s="269"/>
    </row>
    <row r="37" spans="1:27" s="148" customFormat="1" x14ac:dyDescent="0.25">
      <c r="A37" s="287">
        <v>42665</v>
      </c>
      <c r="B37" s="268">
        <v>0.34027777777777773</v>
      </c>
      <c r="C37" s="189">
        <v>87</v>
      </c>
      <c r="D37" s="208">
        <v>0.41388888888888892</v>
      </c>
      <c r="E37" s="269">
        <v>164</v>
      </c>
      <c r="F37" s="275">
        <v>0.57638888888888895</v>
      </c>
      <c r="G37" s="189">
        <v>129</v>
      </c>
      <c r="H37" s="208">
        <v>0.69374999999999998</v>
      </c>
      <c r="I37" s="269">
        <v>113</v>
      </c>
      <c r="J37" s="275">
        <v>0.80208333333333337</v>
      </c>
      <c r="K37" s="189">
        <v>163</v>
      </c>
      <c r="L37" s="208">
        <v>0.8881944444444444</v>
      </c>
      <c r="M37" s="269">
        <v>147</v>
      </c>
      <c r="N37" s="275">
        <v>8.3333333333333332E-3</v>
      </c>
      <c r="O37" s="189">
        <v>81</v>
      </c>
      <c r="P37" s="208">
        <v>0.12916666666666668</v>
      </c>
      <c r="Q37" s="269">
        <v>96</v>
      </c>
      <c r="R37" s="303">
        <v>3.6</v>
      </c>
      <c r="S37" s="304">
        <v>5</v>
      </c>
      <c r="T37" s="304">
        <v>7.5</v>
      </c>
      <c r="U37" s="269" t="s">
        <v>704</v>
      </c>
      <c r="V37" s="283" t="s">
        <v>887</v>
      </c>
      <c r="W37" s="189">
        <v>103</v>
      </c>
      <c r="X37" s="209"/>
      <c r="Y37" s="189"/>
      <c r="Z37" s="209"/>
      <c r="AA37" s="269"/>
    </row>
    <row r="38" spans="1:27" s="148" customFormat="1" x14ac:dyDescent="0.25">
      <c r="A38" s="287">
        <v>42666</v>
      </c>
      <c r="B38" s="268">
        <v>0.37152777777777773</v>
      </c>
      <c r="C38" s="189">
        <v>142</v>
      </c>
      <c r="D38" s="208">
        <v>0.4680555555555555</v>
      </c>
      <c r="E38" s="269">
        <v>166</v>
      </c>
      <c r="F38" s="275">
        <v>0.58680555555555558</v>
      </c>
      <c r="G38" s="189">
        <v>66</v>
      </c>
      <c r="H38" s="209"/>
      <c r="I38" s="269"/>
      <c r="J38" s="275">
        <v>0.76041666666666663</v>
      </c>
      <c r="K38" s="189">
        <v>150</v>
      </c>
      <c r="L38" s="208">
        <v>0.85138888888888886</v>
      </c>
      <c r="M38" s="269">
        <v>172</v>
      </c>
      <c r="N38" s="275">
        <v>0.96666666666666667</v>
      </c>
      <c r="O38" s="189">
        <v>153</v>
      </c>
      <c r="P38" s="208">
        <v>0.12569444444444444</v>
      </c>
      <c r="Q38" s="269">
        <v>102</v>
      </c>
      <c r="R38" s="303">
        <v>5.6</v>
      </c>
      <c r="S38" s="304">
        <v>3.8</v>
      </c>
      <c r="T38" s="304">
        <v>4</v>
      </c>
      <c r="U38" s="269" t="s">
        <v>704</v>
      </c>
      <c r="V38" s="283" t="s">
        <v>888</v>
      </c>
      <c r="W38" s="189">
        <v>149</v>
      </c>
      <c r="X38" s="208">
        <v>0.98402777777777783</v>
      </c>
      <c r="Y38" s="189">
        <v>166</v>
      </c>
      <c r="Z38" s="208">
        <v>4.2361111111111106E-2</v>
      </c>
      <c r="AA38" s="269">
        <v>133</v>
      </c>
    </row>
    <row r="39" spans="1:27" s="148" customFormat="1" x14ac:dyDescent="0.25">
      <c r="A39" s="287">
        <v>42667</v>
      </c>
      <c r="B39" s="268">
        <v>0.30694444444444441</v>
      </c>
      <c r="C39" s="189">
        <v>122</v>
      </c>
      <c r="D39" s="208">
        <v>0.42430555555555555</v>
      </c>
      <c r="E39" s="269">
        <v>153</v>
      </c>
      <c r="F39" s="275">
        <v>0.54652777777777783</v>
      </c>
      <c r="G39" s="189">
        <v>76</v>
      </c>
      <c r="H39" s="208">
        <v>0.6333333333333333</v>
      </c>
      <c r="I39" s="269">
        <v>79</v>
      </c>
      <c r="J39" s="275">
        <v>0.73055555555555562</v>
      </c>
      <c r="K39" s="189">
        <v>89</v>
      </c>
      <c r="L39" s="208">
        <v>0.85555555555555562</v>
      </c>
      <c r="M39" s="269">
        <v>80</v>
      </c>
      <c r="N39" s="275">
        <v>0.94097222222222221</v>
      </c>
      <c r="O39" s="189">
        <v>70</v>
      </c>
      <c r="P39" s="208">
        <v>0.12569444444444444</v>
      </c>
      <c r="Q39" s="269">
        <v>95</v>
      </c>
      <c r="R39" s="303">
        <v>5</v>
      </c>
      <c r="S39" s="304">
        <v>3.5</v>
      </c>
      <c r="T39" s="304">
        <v>4</v>
      </c>
      <c r="U39" s="269" t="s">
        <v>704</v>
      </c>
      <c r="V39" s="283" t="s">
        <v>889</v>
      </c>
      <c r="W39" s="189">
        <v>104</v>
      </c>
      <c r="X39" s="208">
        <v>0.68472222222222223</v>
      </c>
      <c r="Y39" s="189">
        <v>88</v>
      </c>
      <c r="Z39" s="209"/>
      <c r="AA39" s="269"/>
    </row>
    <row r="40" spans="1:27" s="148" customFormat="1" x14ac:dyDescent="0.25">
      <c r="A40" s="287">
        <v>42668</v>
      </c>
      <c r="B40" s="268">
        <v>0.30763888888888891</v>
      </c>
      <c r="C40" s="189">
        <v>116</v>
      </c>
      <c r="D40" s="208">
        <v>0.40972222222222227</v>
      </c>
      <c r="E40" s="269">
        <v>104</v>
      </c>
      <c r="F40" s="275">
        <v>0.54861111111111105</v>
      </c>
      <c r="G40" s="189">
        <v>88</v>
      </c>
      <c r="H40" s="208">
        <v>0.63472222222222219</v>
      </c>
      <c r="I40" s="269">
        <v>68</v>
      </c>
      <c r="J40" s="275">
        <v>0.7680555555555556</v>
      </c>
      <c r="K40" s="189">
        <v>99</v>
      </c>
      <c r="L40" s="208">
        <v>0.85069444444444453</v>
      </c>
      <c r="M40" s="269">
        <v>82</v>
      </c>
      <c r="N40" s="275">
        <v>0.92708333333333337</v>
      </c>
      <c r="O40" s="189">
        <v>63</v>
      </c>
      <c r="P40" s="208">
        <v>0.12569444444444444</v>
      </c>
      <c r="Q40" s="269">
        <v>99</v>
      </c>
      <c r="R40" s="303">
        <v>5</v>
      </c>
      <c r="S40" s="304">
        <v>4</v>
      </c>
      <c r="T40" s="304">
        <v>3.5</v>
      </c>
      <c r="U40" s="269" t="s">
        <v>704</v>
      </c>
      <c r="V40" s="283" t="s">
        <v>890</v>
      </c>
      <c r="W40" s="189">
        <v>84</v>
      </c>
      <c r="X40" s="209"/>
      <c r="Y40" s="189"/>
      <c r="Z40" s="209"/>
      <c r="AA40" s="269"/>
    </row>
    <row r="41" spans="1:27" s="148" customFormat="1" x14ac:dyDescent="0.25">
      <c r="A41" s="287">
        <v>42669</v>
      </c>
      <c r="B41" s="268">
        <v>0.30416666666666664</v>
      </c>
      <c r="C41" s="189">
        <v>116</v>
      </c>
      <c r="D41" s="208">
        <v>0.39930555555555558</v>
      </c>
      <c r="E41" s="269">
        <v>126</v>
      </c>
      <c r="F41" s="275">
        <v>0.49722222222222223</v>
      </c>
      <c r="G41" s="189">
        <v>99</v>
      </c>
      <c r="H41" s="208">
        <v>0.63402777777777775</v>
      </c>
      <c r="I41" s="269">
        <v>146</v>
      </c>
      <c r="J41" s="275">
        <v>0.77986111111111101</v>
      </c>
      <c r="K41" s="189">
        <v>245</v>
      </c>
      <c r="L41" s="208">
        <v>0.87569444444444444</v>
      </c>
      <c r="M41" s="269">
        <v>219</v>
      </c>
      <c r="N41" s="275">
        <v>0.9604166666666667</v>
      </c>
      <c r="O41" s="189">
        <v>147</v>
      </c>
      <c r="P41" s="209"/>
      <c r="Q41" s="269"/>
      <c r="R41" s="303">
        <v>4</v>
      </c>
      <c r="S41" s="304">
        <v>5</v>
      </c>
      <c r="T41" s="304">
        <v>8</v>
      </c>
      <c r="U41" s="269" t="s">
        <v>704</v>
      </c>
      <c r="V41" s="283"/>
      <c r="W41" s="189"/>
      <c r="X41" s="209"/>
      <c r="Y41" s="189"/>
      <c r="Z41" s="209"/>
      <c r="AA41" s="269"/>
    </row>
    <row r="42" spans="1:27" s="148" customFormat="1" x14ac:dyDescent="0.25">
      <c r="A42" s="287">
        <v>42670</v>
      </c>
      <c r="B42" s="268">
        <v>0.32847222222222222</v>
      </c>
      <c r="C42" s="189">
        <v>172</v>
      </c>
      <c r="D42" s="209"/>
      <c r="E42" s="269"/>
      <c r="F42" s="275">
        <v>0.58194444444444449</v>
      </c>
      <c r="G42" s="189">
        <v>71</v>
      </c>
      <c r="H42" s="209"/>
      <c r="I42" s="269"/>
      <c r="J42" s="275">
        <v>0.78819444444444453</v>
      </c>
      <c r="K42" s="189">
        <v>100</v>
      </c>
      <c r="L42" s="208">
        <v>0.875</v>
      </c>
      <c r="M42" s="269">
        <v>107</v>
      </c>
      <c r="N42" s="275">
        <v>0.95000000000000007</v>
      </c>
      <c r="O42" s="189">
        <v>120</v>
      </c>
      <c r="P42" s="208">
        <v>0.10486111111111111</v>
      </c>
      <c r="Q42" s="269">
        <v>185</v>
      </c>
      <c r="R42" s="303">
        <v>5</v>
      </c>
      <c r="S42" s="304">
        <v>3.5</v>
      </c>
      <c r="T42" s="304">
        <v>4</v>
      </c>
      <c r="U42" s="269" t="s">
        <v>704</v>
      </c>
      <c r="V42" s="283" t="s">
        <v>903</v>
      </c>
      <c r="W42" s="189">
        <v>139</v>
      </c>
      <c r="X42" s="209"/>
      <c r="Y42" s="189"/>
      <c r="Z42" s="209"/>
      <c r="AA42" s="269"/>
    </row>
    <row r="43" spans="1:27" s="148" customFormat="1" x14ac:dyDescent="0.25">
      <c r="A43" s="287">
        <v>42671</v>
      </c>
      <c r="B43" s="268">
        <v>0.33611111111111108</v>
      </c>
      <c r="C43" s="189">
        <v>162</v>
      </c>
      <c r="D43" s="209"/>
      <c r="E43" s="269"/>
      <c r="F43" s="275">
        <v>0.56319444444444444</v>
      </c>
      <c r="G43" s="189">
        <v>113</v>
      </c>
      <c r="H43" s="208">
        <v>0.65277777777777779</v>
      </c>
      <c r="I43" s="269">
        <v>83</v>
      </c>
      <c r="J43" s="275">
        <v>0.81597222222222221</v>
      </c>
      <c r="K43" s="189">
        <v>102</v>
      </c>
      <c r="L43" s="208">
        <v>0.8979166666666667</v>
      </c>
      <c r="M43" s="269">
        <v>109</v>
      </c>
      <c r="N43" s="275">
        <v>0.9555555555555556</v>
      </c>
      <c r="O43" s="189">
        <v>117</v>
      </c>
      <c r="P43" s="208">
        <v>0.125</v>
      </c>
      <c r="Q43" s="269">
        <v>119</v>
      </c>
      <c r="R43" s="303">
        <v>4.5999999999999996</v>
      </c>
      <c r="S43" s="304">
        <v>5</v>
      </c>
      <c r="T43" s="304">
        <v>3.5</v>
      </c>
      <c r="U43" s="269" t="s">
        <v>704</v>
      </c>
      <c r="V43" s="283"/>
      <c r="W43" s="189"/>
      <c r="X43" s="209"/>
      <c r="Y43" s="189"/>
      <c r="Z43" s="209"/>
      <c r="AA43" s="269"/>
    </row>
    <row r="44" spans="1:27" s="148" customFormat="1" x14ac:dyDescent="0.25">
      <c r="A44" s="287">
        <v>42672</v>
      </c>
      <c r="B44" s="268">
        <v>0.29166666666666669</v>
      </c>
      <c r="C44" s="189">
        <v>131</v>
      </c>
      <c r="D44" s="208">
        <v>0.39513888888888887</v>
      </c>
      <c r="E44" s="269">
        <v>103</v>
      </c>
      <c r="F44" s="275">
        <v>0.5625</v>
      </c>
      <c r="G44" s="189">
        <v>117</v>
      </c>
      <c r="H44" s="209"/>
      <c r="I44" s="269"/>
      <c r="J44" s="275">
        <v>0.8125</v>
      </c>
      <c r="K44" s="189">
        <v>86</v>
      </c>
      <c r="L44" s="208">
        <v>0.90347222222222223</v>
      </c>
      <c r="M44" s="269">
        <v>90</v>
      </c>
      <c r="N44" s="275">
        <v>0.97569444444444453</v>
      </c>
      <c r="O44" s="189">
        <v>117</v>
      </c>
      <c r="P44" s="208">
        <v>0.12291666666666667</v>
      </c>
      <c r="Q44" s="269">
        <v>161</v>
      </c>
      <c r="R44" s="303">
        <v>4</v>
      </c>
      <c r="S44" s="304">
        <v>4.5</v>
      </c>
      <c r="T44" s="304">
        <v>3.4</v>
      </c>
      <c r="U44" s="269" t="s">
        <v>704</v>
      </c>
      <c r="V44" s="283"/>
      <c r="W44" s="189"/>
      <c r="X44" s="209"/>
      <c r="Y44" s="189"/>
      <c r="Z44" s="209"/>
      <c r="AA44" s="269"/>
    </row>
    <row r="45" spans="1:27" s="148" customFormat="1" x14ac:dyDescent="0.25">
      <c r="A45" s="287">
        <v>42673</v>
      </c>
      <c r="B45" s="268">
        <v>0.35000000000000003</v>
      </c>
      <c r="C45" s="189">
        <v>131</v>
      </c>
      <c r="D45" s="208">
        <v>0.4465277777777778</v>
      </c>
      <c r="E45" s="269">
        <v>133</v>
      </c>
      <c r="F45" s="275">
        <v>0.55555555555555558</v>
      </c>
      <c r="G45" s="189">
        <v>121</v>
      </c>
      <c r="H45" s="208">
        <v>0.65069444444444446</v>
      </c>
      <c r="I45" s="269">
        <v>100</v>
      </c>
      <c r="J45" s="275">
        <v>0.81458333333333333</v>
      </c>
      <c r="K45" s="189">
        <v>176</v>
      </c>
      <c r="L45" s="208">
        <v>0.90555555555555556</v>
      </c>
      <c r="M45" s="269">
        <v>156</v>
      </c>
      <c r="N45" s="275">
        <v>0.98125000000000007</v>
      </c>
      <c r="O45" s="189">
        <v>147</v>
      </c>
      <c r="P45" s="208">
        <v>0.125</v>
      </c>
      <c r="Q45" s="269">
        <v>136</v>
      </c>
      <c r="R45" s="303">
        <v>4.7</v>
      </c>
      <c r="S45" s="304">
        <v>3.5</v>
      </c>
      <c r="T45" s="304">
        <v>6.1</v>
      </c>
      <c r="U45" s="269" t="s">
        <v>704</v>
      </c>
      <c r="V45" s="283" t="s">
        <v>904</v>
      </c>
      <c r="W45" s="189">
        <v>151</v>
      </c>
      <c r="X45" s="208">
        <v>0.71597222222222223</v>
      </c>
      <c r="Y45" s="189">
        <v>121</v>
      </c>
      <c r="Z45" s="208">
        <v>2.8472222222222222E-2</v>
      </c>
      <c r="AA45" s="269">
        <v>158</v>
      </c>
    </row>
    <row r="46" spans="1:27" s="148" customFormat="1" ht="15.75" thickBot="1" x14ac:dyDescent="0.3">
      <c r="A46" s="288">
        <v>42674</v>
      </c>
      <c r="B46" s="314">
        <v>0.30555555555555552</v>
      </c>
      <c r="C46" s="270">
        <v>136</v>
      </c>
      <c r="D46" s="315">
        <v>0.40486111111111112</v>
      </c>
      <c r="E46" s="272">
        <v>192</v>
      </c>
      <c r="F46" s="316">
        <v>0.50347222222222221</v>
      </c>
      <c r="G46" s="270">
        <v>144</v>
      </c>
      <c r="H46" s="315">
        <v>0.61319444444444449</v>
      </c>
      <c r="I46" s="272">
        <v>101</v>
      </c>
      <c r="J46" s="277"/>
      <c r="K46" s="270"/>
      <c r="L46" s="271"/>
      <c r="M46" s="272"/>
      <c r="N46" s="277"/>
      <c r="O46" s="270"/>
      <c r="P46" s="271"/>
      <c r="Q46" s="272"/>
      <c r="R46" s="305"/>
      <c r="S46" s="306"/>
      <c r="T46" s="306"/>
      <c r="U46" s="272"/>
      <c r="V46" s="284"/>
      <c r="W46" s="270"/>
      <c r="X46" s="271"/>
      <c r="Y46" s="270"/>
      <c r="Z46" s="271"/>
      <c r="AA46" s="272"/>
    </row>
    <row r="47" spans="1:27" s="148" customFormat="1" x14ac:dyDescent="0.25">
      <c r="A47" s="182"/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</row>
  </sheetData>
  <mergeCells count="19">
    <mergeCell ref="X1:Y1"/>
    <mergeCell ref="Z1:AA1"/>
    <mergeCell ref="T1:T2"/>
    <mergeCell ref="U1:U2"/>
    <mergeCell ref="S1:S2"/>
    <mergeCell ref="V1:W1"/>
    <mergeCell ref="R1:R2"/>
    <mergeCell ref="N1:Q1"/>
    <mergeCell ref="B1:E1"/>
    <mergeCell ref="F1:I1"/>
    <mergeCell ref="J1:M1"/>
    <mergeCell ref="L2:M2"/>
    <mergeCell ref="N2:O2"/>
    <mergeCell ref="P2:Q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3"/>
  <sheetViews>
    <sheetView zoomScale="80" zoomScaleNormal="80" workbookViewId="0"/>
  </sheetViews>
  <sheetFormatPr defaultRowHeight="15" x14ac:dyDescent="0.25"/>
  <cols>
    <col min="1" max="1" width="4" style="7" bestFit="1" customWidth="1"/>
    <col min="2" max="2" width="7" style="7" bestFit="1" customWidth="1"/>
  </cols>
  <sheetData>
    <row r="1" spans="1:2" x14ac:dyDescent="0.25">
      <c r="A1" s="8"/>
      <c r="B1" s="8" t="s">
        <v>20</v>
      </c>
    </row>
    <row r="2" spans="1:2" x14ac:dyDescent="0.25">
      <c r="A2" s="8">
        <v>1</v>
      </c>
      <c r="B2" s="8">
        <v>77</v>
      </c>
    </row>
    <row r="3" spans="1:2" x14ac:dyDescent="0.25">
      <c r="A3" s="8">
        <v>2</v>
      </c>
      <c r="B3" s="8">
        <v>95</v>
      </c>
    </row>
    <row r="4" spans="1:2" x14ac:dyDescent="0.25">
      <c r="A4" s="8">
        <v>3</v>
      </c>
      <c r="B4" s="8">
        <v>67</v>
      </c>
    </row>
    <row r="5" spans="1:2" x14ac:dyDescent="0.25">
      <c r="A5" s="8">
        <v>4</v>
      </c>
      <c r="B5" s="8">
        <v>114</v>
      </c>
    </row>
    <row r="6" spans="1:2" x14ac:dyDescent="0.25">
      <c r="A6" s="8">
        <v>5</v>
      </c>
      <c r="B6" s="8">
        <v>89</v>
      </c>
    </row>
    <row r="7" spans="1:2" x14ac:dyDescent="0.25">
      <c r="A7" s="8">
        <v>6</v>
      </c>
      <c r="B7" s="8">
        <v>216</v>
      </c>
    </row>
    <row r="8" spans="1:2" x14ac:dyDescent="0.25">
      <c r="A8" s="8">
        <v>7</v>
      </c>
      <c r="B8" s="8">
        <v>131</v>
      </c>
    </row>
    <row r="9" spans="1:2" x14ac:dyDescent="0.25">
      <c r="A9" s="8">
        <v>8</v>
      </c>
      <c r="B9" s="8">
        <v>101</v>
      </c>
    </row>
    <row r="10" spans="1:2" x14ac:dyDescent="0.25">
      <c r="A10" s="8">
        <v>9</v>
      </c>
      <c r="B10" s="8">
        <v>119</v>
      </c>
    </row>
    <row r="11" spans="1:2" x14ac:dyDescent="0.25">
      <c r="A11" s="8">
        <v>10</v>
      </c>
      <c r="B11" s="8">
        <v>253</v>
      </c>
    </row>
    <row r="12" spans="1:2" x14ac:dyDescent="0.25">
      <c r="A12" s="8">
        <v>11</v>
      </c>
      <c r="B12" s="8">
        <v>144</v>
      </c>
    </row>
    <row r="13" spans="1:2" x14ac:dyDescent="0.25">
      <c r="A13" s="8">
        <v>12</v>
      </c>
      <c r="B13" s="8">
        <v>119</v>
      </c>
    </row>
    <row r="14" spans="1:2" x14ac:dyDescent="0.25">
      <c r="A14" s="8">
        <v>13</v>
      </c>
      <c r="B14" s="8">
        <v>95</v>
      </c>
    </row>
    <row r="15" spans="1:2" x14ac:dyDescent="0.25">
      <c r="A15" s="8">
        <v>14</v>
      </c>
      <c r="B15" s="8">
        <v>73</v>
      </c>
    </row>
    <row r="16" spans="1:2" x14ac:dyDescent="0.25">
      <c r="A16" s="8">
        <v>15</v>
      </c>
      <c r="B16" s="8">
        <v>101</v>
      </c>
    </row>
    <row r="17" spans="1:2" x14ac:dyDescent="0.25">
      <c r="A17" s="8">
        <v>16</v>
      </c>
      <c r="B17" s="8">
        <v>114</v>
      </c>
    </row>
    <row r="18" spans="1:2" x14ac:dyDescent="0.25">
      <c r="A18" s="8">
        <v>17</v>
      </c>
      <c r="B18" s="8">
        <v>76</v>
      </c>
    </row>
    <row r="19" spans="1:2" x14ac:dyDescent="0.25">
      <c r="A19" s="8">
        <v>18</v>
      </c>
      <c r="B19" s="8">
        <v>154</v>
      </c>
    </row>
    <row r="20" spans="1:2" x14ac:dyDescent="0.25">
      <c r="A20" s="8">
        <v>19</v>
      </c>
      <c r="B20" s="8">
        <v>119</v>
      </c>
    </row>
    <row r="21" spans="1:2" x14ac:dyDescent="0.25">
      <c r="A21" s="8">
        <v>20</v>
      </c>
      <c r="B21" s="8">
        <v>154</v>
      </c>
    </row>
    <row r="22" spans="1:2" x14ac:dyDescent="0.25">
      <c r="A22" s="8">
        <v>21</v>
      </c>
      <c r="B22" s="8">
        <v>98</v>
      </c>
    </row>
    <row r="23" spans="1:2" x14ac:dyDescent="0.25">
      <c r="A23" s="8">
        <v>22</v>
      </c>
      <c r="B23" s="8">
        <v>115</v>
      </c>
    </row>
    <row r="24" spans="1:2" x14ac:dyDescent="0.25">
      <c r="A24" s="8">
        <v>23</v>
      </c>
      <c r="B24" s="8">
        <v>68</v>
      </c>
    </row>
    <row r="25" spans="1:2" x14ac:dyDescent="0.25">
      <c r="A25" s="8">
        <v>24</v>
      </c>
      <c r="B25" s="8">
        <v>138</v>
      </c>
    </row>
    <row r="26" spans="1:2" x14ac:dyDescent="0.25">
      <c r="A26" s="8">
        <v>25</v>
      </c>
      <c r="B26" s="8">
        <v>195</v>
      </c>
    </row>
    <row r="27" spans="1:2" x14ac:dyDescent="0.25">
      <c r="A27" s="8">
        <v>26</v>
      </c>
      <c r="B27" s="8">
        <v>121</v>
      </c>
    </row>
    <row r="28" spans="1:2" x14ac:dyDescent="0.25">
      <c r="A28" s="8">
        <v>27</v>
      </c>
      <c r="B28" s="8">
        <v>155</v>
      </c>
    </row>
    <row r="29" spans="1:2" x14ac:dyDescent="0.25">
      <c r="A29" s="8">
        <v>28</v>
      </c>
      <c r="B29" s="8">
        <v>94</v>
      </c>
    </row>
    <row r="30" spans="1:2" x14ac:dyDescent="0.25">
      <c r="A30" s="8">
        <v>29</v>
      </c>
      <c r="B30" s="8">
        <v>77</v>
      </c>
    </row>
    <row r="31" spans="1:2" x14ac:dyDescent="0.25">
      <c r="A31" s="8">
        <v>30</v>
      </c>
      <c r="B31" s="8">
        <v>102</v>
      </c>
    </row>
    <row r="32" spans="1:2" x14ac:dyDescent="0.25">
      <c r="A32" s="8">
        <v>31</v>
      </c>
      <c r="B32" s="8">
        <v>130</v>
      </c>
    </row>
    <row r="33" spans="1:2" x14ac:dyDescent="0.25">
      <c r="A33" s="8">
        <v>32</v>
      </c>
      <c r="B33" s="8">
        <v>88</v>
      </c>
    </row>
    <row r="34" spans="1:2" x14ac:dyDescent="0.25">
      <c r="A34" s="8">
        <v>33</v>
      </c>
      <c r="B34" s="8">
        <v>192</v>
      </c>
    </row>
    <row r="35" spans="1:2" x14ac:dyDescent="0.25">
      <c r="A35" s="8">
        <v>34</v>
      </c>
      <c r="B35" s="8">
        <v>135</v>
      </c>
    </row>
    <row r="36" spans="1:2" x14ac:dyDescent="0.25">
      <c r="A36" s="8">
        <v>35</v>
      </c>
      <c r="B36" s="8">
        <v>79</v>
      </c>
    </row>
    <row r="37" spans="1:2" x14ac:dyDescent="0.25">
      <c r="A37" s="8">
        <v>36</v>
      </c>
      <c r="B37" s="8">
        <v>140</v>
      </c>
    </row>
    <row r="38" spans="1:2" x14ac:dyDescent="0.25">
      <c r="A38" s="8">
        <v>37</v>
      </c>
      <c r="B38" s="8">
        <v>96</v>
      </c>
    </row>
    <row r="39" spans="1:2" x14ac:dyDescent="0.25">
      <c r="A39" s="8">
        <v>38</v>
      </c>
      <c r="B39" s="8">
        <v>176</v>
      </c>
    </row>
    <row r="40" spans="1:2" x14ac:dyDescent="0.25">
      <c r="A40" s="8">
        <v>39</v>
      </c>
      <c r="B40" s="8">
        <v>286</v>
      </c>
    </row>
    <row r="41" spans="1:2" x14ac:dyDescent="0.25">
      <c r="A41" s="8">
        <v>40</v>
      </c>
      <c r="B41" s="8">
        <v>87</v>
      </c>
    </row>
    <row r="42" spans="1:2" x14ac:dyDescent="0.25">
      <c r="A42" s="8">
        <v>41</v>
      </c>
      <c r="B42" s="8">
        <v>143</v>
      </c>
    </row>
    <row r="43" spans="1:2" x14ac:dyDescent="0.25">
      <c r="A43" s="8">
        <v>42</v>
      </c>
      <c r="B43" s="8">
        <v>80</v>
      </c>
    </row>
    <row r="44" spans="1:2" x14ac:dyDescent="0.25">
      <c r="A44" s="8">
        <v>43</v>
      </c>
      <c r="B44" s="8">
        <v>154</v>
      </c>
    </row>
    <row r="45" spans="1:2" x14ac:dyDescent="0.25">
      <c r="A45" s="8">
        <v>44</v>
      </c>
      <c r="B45" s="8">
        <v>146</v>
      </c>
    </row>
    <row r="46" spans="1:2" x14ac:dyDescent="0.25">
      <c r="A46" s="8">
        <v>45</v>
      </c>
      <c r="B46" s="8">
        <v>123</v>
      </c>
    </row>
    <row r="47" spans="1:2" x14ac:dyDescent="0.25">
      <c r="A47" s="8">
        <v>46</v>
      </c>
      <c r="B47" s="8">
        <v>126</v>
      </c>
    </row>
    <row r="48" spans="1:2" x14ac:dyDescent="0.25">
      <c r="A48" s="8">
        <v>47</v>
      </c>
      <c r="B48" s="8">
        <v>133</v>
      </c>
    </row>
    <row r="49" spans="1:2" x14ac:dyDescent="0.25">
      <c r="A49" s="8">
        <v>48</v>
      </c>
      <c r="B49" s="8">
        <v>179</v>
      </c>
    </row>
    <row r="50" spans="1:2" x14ac:dyDescent="0.25">
      <c r="A50" s="8">
        <v>49</v>
      </c>
      <c r="B50" s="8">
        <v>155</v>
      </c>
    </row>
    <row r="51" spans="1:2" x14ac:dyDescent="0.25">
      <c r="A51" s="8">
        <v>50</v>
      </c>
      <c r="B51" s="8">
        <v>162</v>
      </c>
    </row>
    <row r="52" spans="1:2" x14ac:dyDescent="0.25">
      <c r="A52" s="8">
        <v>51</v>
      </c>
      <c r="B52" s="8">
        <v>260</v>
      </c>
    </row>
    <row r="53" spans="1:2" x14ac:dyDescent="0.25">
      <c r="A53" s="8">
        <v>52</v>
      </c>
      <c r="B53" s="8">
        <v>195</v>
      </c>
    </row>
    <row r="54" spans="1:2" x14ac:dyDescent="0.25">
      <c r="A54" s="8">
        <v>53</v>
      </c>
      <c r="B54" s="8">
        <v>138</v>
      </c>
    </row>
    <row r="55" spans="1:2" x14ac:dyDescent="0.25">
      <c r="A55" s="8">
        <v>54</v>
      </c>
      <c r="B55" s="8">
        <v>178</v>
      </c>
    </row>
    <row r="56" spans="1:2" x14ac:dyDescent="0.25">
      <c r="A56" s="8">
        <v>55</v>
      </c>
      <c r="B56" s="8">
        <v>133</v>
      </c>
    </row>
    <row r="57" spans="1:2" x14ac:dyDescent="0.25">
      <c r="A57" s="8">
        <v>56</v>
      </c>
      <c r="B57" s="8">
        <v>108</v>
      </c>
    </row>
    <row r="58" spans="1:2" x14ac:dyDescent="0.25">
      <c r="A58" s="8">
        <v>57</v>
      </c>
      <c r="B58" s="8">
        <v>125</v>
      </c>
    </row>
    <row r="59" spans="1:2" x14ac:dyDescent="0.25">
      <c r="A59" s="8">
        <v>58</v>
      </c>
      <c r="B59" s="8">
        <v>164</v>
      </c>
    </row>
    <row r="60" spans="1:2" x14ac:dyDescent="0.25">
      <c r="A60" s="8">
        <v>59</v>
      </c>
      <c r="B60" s="8">
        <v>65</v>
      </c>
    </row>
    <row r="61" spans="1:2" x14ac:dyDescent="0.25">
      <c r="A61" s="8">
        <v>60</v>
      </c>
      <c r="B61" s="8">
        <v>103</v>
      </c>
    </row>
    <row r="62" spans="1:2" x14ac:dyDescent="0.25">
      <c r="A62" s="8">
        <v>61</v>
      </c>
      <c r="B62" s="8">
        <v>81</v>
      </c>
    </row>
    <row r="63" spans="1:2" x14ac:dyDescent="0.25">
      <c r="A63" s="8">
        <v>62</v>
      </c>
      <c r="B63" s="8">
        <v>121</v>
      </c>
    </row>
    <row r="64" spans="1:2" x14ac:dyDescent="0.25">
      <c r="A64" s="8">
        <v>63</v>
      </c>
      <c r="B64" s="8">
        <v>66</v>
      </c>
    </row>
    <row r="65" spans="1:2" x14ac:dyDescent="0.25">
      <c r="A65" s="8">
        <v>64</v>
      </c>
      <c r="B65" s="8">
        <v>77</v>
      </c>
    </row>
    <row r="66" spans="1:2" x14ac:dyDescent="0.25">
      <c r="A66" s="8">
        <v>65</v>
      </c>
      <c r="B66" s="8">
        <v>121</v>
      </c>
    </row>
    <row r="67" spans="1:2" x14ac:dyDescent="0.25">
      <c r="A67" s="8">
        <v>66</v>
      </c>
      <c r="B67" s="8">
        <v>57</v>
      </c>
    </row>
    <row r="68" spans="1:2" x14ac:dyDescent="0.25">
      <c r="A68" s="8">
        <v>67</v>
      </c>
      <c r="B68" s="8">
        <v>230</v>
      </c>
    </row>
    <row r="69" spans="1:2" x14ac:dyDescent="0.25">
      <c r="A69" s="8">
        <v>68</v>
      </c>
      <c r="B69" s="8">
        <v>179</v>
      </c>
    </row>
    <row r="70" spans="1:2" x14ac:dyDescent="0.25">
      <c r="A70" s="8">
        <v>69</v>
      </c>
      <c r="B70" s="14">
        <v>65</v>
      </c>
    </row>
    <row r="71" spans="1:2" x14ac:dyDescent="0.25">
      <c r="A71" s="8">
        <v>70</v>
      </c>
      <c r="B71" s="14">
        <v>52</v>
      </c>
    </row>
    <row r="72" spans="1:2" x14ac:dyDescent="0.25">
      <c r="A72" s="8">
        <v>71</v>
      </c>
      <c r="B72" s="8">
        <v>207</v>
      </c>
    </row>
    <row r="73" spans="1:2" x14ac:dyDescent="0.25">
      <c r="A73" s="8">
        <v>72</v>
      </c>
      <c r="B73" s="8">
        <v>134</v>
      </c>
    </row>
    <row r="74" spans="1:2" x14ac:dyDescent="0.25">
      <c r="A74" s="8">
        <v>73</v>
      </c>
      <c r="B74" s="8">
        <v>161</v>
      </c>
    </row>
    <row r="75" spans="1:2" x14ac:dyDescent="0.25">
      <c r="A75" s="8">
        <v>74</v>
      </c>
      <c r="B75" s="8">
        <v>161</v>
      </c>
    </row>
    <row r="76" spans="1:2" x14ac:dyDescent="0.25">
      <c r="A76" s="8">
        <v>75</v>
      </c>
      <c r="B76" s="8">
        <v>76</v>
      </c>
    </row>
    <row r="77" spans="1:2" x14ac:dyDescent="0.25">
      <c r="A77" s="8">
        <v>76</v>
      </c>
      <c r="B77" s="8">
        <v>114</v>
      </c>
    </row>
    <row r="78" spans="1:2" x14ac:dyDescent="0.25">
      <c r="A78" s="8">
        <v>77</v>
      </c>
      <c r="B78" s="8">
        <v>116</v>
      </c>
    </row>
    <row r="79" spans="1:2" x14ac:dyDescent="0.25">
      <c r="A79" s="8">
        <v>78</v>
      </c>
      <c r="B79" s="8">
        <v>161</v>
      </c>
    </row>
    <row r="80" spans="1:2" x14ac:dyDescent="0.25">
      <c r="A80" s="8">
        <v>79</v>
      </c>
      <c r="B80" s="8">
        <v>97</v>
      </c>
    </row>
    <row r="81" spans="1:2" x14ac:dyDescent="0.25">
      <c r="A81" s="8">
        <v>80</v>
      </c>
      <c r="B81" s="8">
        <v>67</v>
      </c>
    </row>
    <row r="82" spans="1:2" x14ac:dyDescent="0.25">
      <c r="A82" s="8">
        <v>81</v>
      </c>
      <c r="B82" s="8">
        <v>146</v>
      </c>
    </row>
    <row r="83" spans="1:2" x14ac:dyDescent="0.25">
      <c r="A83" s="8">
        <v>82</v>
      </c>
      <c r="B83" s="8">
        <v>186</v>
      </c>
    </row>
    <row r="84" spans="1:2" x14ac:dyDescent="0.25">
      <c r="A84" s="8">
        <v>83</v>
      </c>
      <c r="B84" s="8">
        <v>100</v>
      </c>
    </row>
    <row r="85" spans="1:2" x14ac:dyDescent="0.25">
      <c r="A85" s="8">
        <v>84</v>
      </c>
      <c r="B85" s="8">
        <v>75</v>
      </c>
    </row>
    <row r="86" spans="1:2" x14ac:dyDescent="0.25">
      <c r="A86" s="8">
        <v>85</v>
      </c>
      <c r="B86" s="8">
        <v>105</v>
      </c>
    </row>
    <row r="87" spans="1:2" x14ac:dyDescent="0.25">
      <c r="A87" s="8">
        <v>86</v>
      </c>
      <c r="B87" s="8">
        <v>140</v>
      </c>
    </row>
    <row r="88" spans="1:2" x14ac:dyDescent="0.25">
      <c r="A88" s="8">
        <v>87</v>
      </c>
      <c r="B88" s="8">
        <v>155</v>
      </c>
    </row>
    <row r="89" spans="1:2" x14ac:dyDescent="0.25">
      <c r="A89" s="8">
        <v>88</v>
      </c>
      <c r="B89" s="8">
        <v>124</v>
      </c>
    </row>
    <row r="90" spans="1:2" x14ac:dyDescent="0.25">
      <c r="A90" s="8">
        <v>89</v>
      </c>
      <c r="B90" s="8">
        <v>139</v>
      </c>
    </row>
    <row r="91" spans="1:2" x14ac:dyDescent="0.25">
      <c r="A91" s="8">
        <v>90</v>
      </c>
      <c r="B91" s="8">
        <v>70</v>
      </c>
    </row>
    <row r="92" spans="1:2" x14ac:dyDescent="0.25">
      <c r="A92" s="8">
        <v>91</v>
      </c>
      <c r="B92" s="8">
        <v>96</v>
      </c>
    </row>
    <row r="93" spans="1:2" x14ac:dyDescent="0.25">
      <c r="A93" s="8">
        <v>92</v>
      </c>
      <c r="B93" s="8">
        <v>97</v>
      </c>
    </row>
    <row r="94" spans="1:2" x14ac:dyDescent="0.25">
      <c r="A94" s="8">
        <v>93</v>
      </c>
      <c r="B94" s="8">
        <v>93</v>
      </c>
    </row>
    <row r="95" spans="1:2" x14ac:dyDescent="0.25">
      <c r="A95" s="8">
        <v>94</v>
      </c>
      <c r="B95" s="8">
        <v>100</v>
      </c>
    </row>
    <row r="96" spans="1:2" x14ac:dyDescent="0.25">
      <c r="A96" s="8">
        <v>95</v>
      </c>
      <c r="B96" s="8">
        <v>64</v>
      </c>
    </row>
    <row r="97" spans="1:2" x14ac:dyDescent="0.25">
      <c r="A97" s="8">
        <v>96</v>
      </c>
      <c r="B97" s="8">
        <v>163</v>
      </c>
    </row>
    <row r="98" spans="1:2" x14ac:dyDescent="0.25">
      <c r="A98" s="8">
        <v>97</v>
      </c>
      <c r="B98" s="8">
        <v>265</v>
      </c>
    </row>
    <row r="99" spans="1:2" x14ac:dyDescent="0.25">
      <c r="A99" s="8">
        <v>98</v>
      </c>
      <c r="B99" s="8">
        <v>149</v>
      </c>
    </row>
    <row r="100" spans="1:2" x14ac:dyDescent="0.25">
      <c r="A100" s="8">
        <v>99</v>
      </c>
      <c r="B100" s="8">
        <v>109</v>
      </c>
    </row>
    <row r="101" spans="1:2" x14ac:dyDescent="0.25">
      <c r="A101" s="8">
        <v>100</v>
      </c>
      <c r="B101" s="8">
        <v>157</v>
      </c>
    </row>
    <row r="102" spans="1:2" x14ac:dyDescent="0.25">
      <c r="A102" s="8">
        <v>101</v>
      </c>
      <c r="B102" s="8">
        <v>152</v>
      </c>
    </row>
    <row r="103" spans="1:2" x14ac:dyDescent="0.25">
      <c r="A103" s="8">
        <v>102</v>
      </c>
      <c r="B103" s="8">
        <v>182</v>
      </c>
    </row>
    <row r="104" spans="1:2" x14ac:dyDescent="0.25">
      <c r="A104" s="8">
        <v>103</v>
      </c>
      <c r="B104" s="8">
        <v>160</v>
      </c>
    </row>
    <row r="105" spans="1:2" x14ac:dyDescent="0.25">
      <c r="A105" s="8">
        <v>104</v>
      </c>
      <c r="B105" s="8">
        <v>178</v>
      </c>
    </row>
    <row r="106" spans="1:2" x14ac:dyDescent="0.25">
      <c r="A106" s="8">
        <v>105</v>
      </c>
      <c r="B106" s="8">
        <v>231</v>
      </c>
    </row>
    <row r="107" spans="1:2" x14ac:dyDescent="0.25">
      <c r="A107" s="8">
        <v>106</v>
      </c>
      <c r="B107" s="8">
        <v>99</v>
      </c>
    </row>
    <row r="108" spans="1:2" x14ac:dyDescent="0.25">
      <c r="A108" s="8">
        <v>107</v>
      </c>
      <c r="B108" s="8">
        <v>56</v>
      </c>
    </row>
    <row r="109" spans="1:2" x14ac:dyDescent="0.25">
      <c r="A109" s="8">
        <v>108</v>
      </c>
      <c r="B109" s="8">
        <v>115</v>
      </c>
    </row>
    <row r="110" spans="1:2" x14ac:dyDescent="0.25">
      <c r="A110" s="8">
        <v>109</v>
      </c>
      <c r="B110" s="8">
        <v>264</v>
      </c>
    </row>
    <row r="111" spans="1:2" x14ac:dyDescent="0.25">
      <c r="A111" s="8">
        <v>110</v>
      </c>
      <c r="B111" s="8">
        <v>193</v>
      </c>
    </row>
    <row r="112" spans="1:2" x14ac:dyDescent="0.25">
      <c r="A112" s="8">
        <v>111</v>
      </c>
      <c r="B112" s="8">
        <v>158</v>
      </c>
    </row>
    <row r="113" spans="1:2" x14ac:dyDescent="0.25">
      <c r="A113" s="8">
        <v>112</v>
      </c>
      <c r="B113" s="8">
        <v>90</v>
      </c>
    </row>
    <row r="114" spans="1:2" x14ac:dyDescent="0.25">
      <c r="A114" s="8">
        <v>113</v>
      </c>
      <c r="B114" s="8">
        <v>129</v>
      </c>
    </row>
    <row r="115" spans="1:2" x14ac:dyDescent="0.25">
      <c r="A115" s="8">
        <v>114</v>
      </c>
      <c r="B115" s="8">
        <v>117</v>
      </c>
    </row>
    <row r="116" spans="1:2" x14ac:dyDescent="0.25">
      <c r="A116" s="8">
        <v>115</v>
      </c>
      <c r="B116" s="8">
        <v>188</v>
      </c>
    </row>
    <row r="117" spans="1:2" x14ac:dyDescent="0.25">
      <c r="A117" s="8">
        <v>116</v>
      </c>
      <c r="B117" s="8">
        <v>169</v>
      </c>
    </row>
    <row r="118" spans="1:2" x14ac:dyDescent="0.25">
      <c r="A118" s="8">
        <v>117</v>
      </c>
      <c r="B118" s="8">
        <v>151</v>
      </c>
    </row>
    <row r="119" spans="1:2" x14ac:dyDescent="0.25">
      <c r="A119" s="8">
        <v>118</v>
      </c>
      <c r="B119" s="8">
        <v>129</v>
      </c>
    </row>
    <row r="120" spans="1:2" x14ac:dyDescent="0.25">
      <c r="A120" s="8">
        <v>119</v>
      </c>
      <c r="B120" s="8">
        <v>102</v>
      </c>
    </row>
    <row r="121" spans="1:2" x14ac:dyDescent="0.25">
      <c r="A121" s="8">
        <v>120</v>
      </c>
      <c r="B121" s="8">
        <v>60</v>
      </c>
    </row>
    <row r="122" spans="1:2" x14ac:dyDescent="0.25">
      <c r="A122" s="8">
        <v>121</v>
      </c>
      <c r="B122" s="8">
        <v>154</v>
      </c>
    </row>
    <row r="123" spans="1:2" x14ac:dyDescent="0.25">
      <c r="A123" s="8">
        <v>122</v>
      </c>
      <c r="B123" s="8">
        <v>128</v>
      </c>
    </row>
    <row r="124" spans="1:2" x14ac:dyDescent="0.25">
      <c r="A124" s="8">
        <v>123</v>
      </c>
      <c r="B124" s="8">
        <v>116</v>
      </c>
    </row>
    <row r="125" spans="1:2" x14ac:dyDescent="0.25">
      <c r="A125" s="8">
        <v>124</v>
      </c>
      <c r="B125" s="8">
        <v>151</v>
      </c>
    </row>
    <row r="126" spans="1:2" x14ac:dyDescent="0.25">
      <c r="A126" s="8">
        <v>125</v>
      </c>
      <c r="B126" s="8">
        <v>137</v>
      </c>
    </row>
    <row r="127" spans="1:2" x14ac:dyDescent="0.25">
      <c r="A127" s="8">
        <v>126</v>
      </c>
      <c r="B127" s="8">
        <v>192</v>
      </c>
    </row>
    <row r="128" spans="1:2" x14ac:dyDescent="0.25">
      <c r="A128" s="8">
        <v>127</v>
      </c>
      <c r="B128" s="8">
        <v>162</v>
      </c>
    </row>
    <row r="129" spans="1:2" x14ac:dyDescent="0.25">
      <c r="A129" s="8">
        <v>128</v>
      </c>
      <c r="B129" s="8">
        <v>220</v>
      </c>
    </row>
    <row r="130" spans="1:2" x14ac:dyDescent="0.25">
      <c r="A130" s="8">
        <v>129</v>
      </c>
      <c r="B130" s="8">
        <v>144</v>
      </c>
    </row>
    <row r="131" spans="1:2" x14ac:dyDescent="0.25">
      <c r="A131" s="8">
        <v>130</v>
      </c>
      <c r="B131" s="8">
        <v>91</v>
      </c>
    </row>
    <row r="132" spans="1:2" x14ac:dyDescent="0.25">
      <c r="A132" s="8">
        <v>131</v>
      </c>
      <c r="B132" s="8">
        <v>84</v>
      </c>
    </row>
    <row r="133" spans="1:2" x14ac:dyDescent="0.25">
      <c r="A133" s="8">
        <v>132</v>
      </c>
      <c r="B133" s="8">
        <v>136</v>
      </c>
    </row>
    <row r="134" spans="1:2" x14ac:dyDescent="0.25">
      <c r="A134" s="8">
        <v>133</v>
      </c>
      <c r="B134" s="8">
        <v>146</v>
      </c>
    </row>
    <row r="135" spans="1:2" x14ac:dyDescent="0.25">
      <c r="A135" s="8">
        <v>134</v>
      </c>
      <c r="B135" s="8">
        <v>191</v>
      </c>
    </row>
    <row r="136" spans="1:2" x14ac:dyDescent="0.25">
      <c r="A136" s="8">
        <v>135</v>
      </c>
      <c r="B136" s="8">
        <v>142</v>
      </c>
    </row>
    <row r="137" spans="1:2" x14ac:dyDescent="0.25">
      <c r="A137" s="8">
        <v>136</v>
      </c>
      <c r="B137" s="8">
        <v>99</v>
      </c>
    </row>
    <row r="138" spans="1:2" x14ac:dyDescent="0.25">
      <c r="A138" s="8">
        <v>137</v>
      </c>
      <c r="B138" s="8">
        <v>88</v>
      </c>
    </row>
    <row r="139" spans="1:2" x14ac:dyDescent="0.25">
      <c r="A139" s="8">
        <v>138</v>
      </c>
      <c r="B139" s="8">
        <v>124</v>
      </c>
    </row>
    <row r="140" spans="1:2" x14ac:dyDescent="0.25">
      <c r="A140" s="8">
        <v>139</v>
      </c>
      <c r="B140" s="8">
        <v>134</v>
      </c>
    </row>
    <row r="141" spans="1:2" x14ac:dyDescent="0.25">
      <c r="A141" s="8">
        <v>140</v>
      </c>
      <c r="B141" s="8">
        <v>169</v>
      </c>
    </row>
    <row r="142" spans="1:2" x14ac:dyDescent="0.25">
      <c r="A142" s="8">
        <v>141</v>
      </c>
      <c r="B142" s="8">
        <v>198</v>
      </c>
    </row>
    <row r="143" spans="1:2" x14ac:dyDescent="0.25">
      <c r="A143" s="8">
        <v>142</v>
      </c>
      <c r="B143" s="8">
        <v>156</v>
      </c>
    </row>
    <row r="144" spans="1:2" x14ac:dyDescent="0.25">
      <c r="A144" s="8">
        <v>143</v>
      </c>
      <c r="B144" s="8">
        <v>164</v>
      </c>
    </row>
    <row r="145" spans="1:2" x14ac:dyDescent="0.25">
      <c r="A145" s="8">
        <v>144</v>
      </c>
      <c r="B145" s="8">
        <v>91</v>
      </c>
    </row>
    <row r="146" spans="1:2" x14ac:dyDescent="0.25">
      <c r="A146" s="8">
        <v>145</v>
      </c>
      <c r="B146" s="8">
        <v>76</v>
      </c>
    </row>
    <row r="147" spans="1:2" x14ac:dyDescent="0.25">
      <c r="A147" s="8">
        <v>146</v>
      </c>
      <c r="B147" s="8">
        <v>132</v>
      </c>
    </row>
    <row r="148" spans="1:2" x14ac:dyDescent="0.25">
      <c r="A148" s="8">
        <v>147</v>
      </c>
      <c r="B148" s="8">
        <v>155</v>
      </c>
    </row>
    <row r="149" spans="1:2" x14ac:dyDescent="0.25">
      <c r="A149" s="8">
        <v>148</v>
      </c>
      <c r="B149" s="8">
        <v>209</v>
      </c>
    </row>
    <row r="150" spans="1:2" x14ac:dyDescent="0.25">
      <c r="A150" s="8">
        <v>149</v>
      </c>
      <c r="B150" s="8">
        <v>201</v>
      </c>
    </row>
    <row r="151" spans="1:2" x14ac:dyDescent="0.25">
      <c r="A151" s="8">
        <v>150</v>
      </c>
      <c r="B151" s="8">
        <v>70</v>
      </c>
    </row>
    <row r="152" spans="1:2" x14ac:dyDescent="0.25">
      <c r="A152" s="8">
        <v>151</v>
      </c>
      <c r="B152" s="8">
        <v>72</v>
      </c>
    </row>
    <row r="153" spans="1:2" x14ac:dyDescent="0.25">
      <c r="A153" s="8">
        <v>152</v>
      </c>
      <c r="B153" s="8">
        <v>78</v>
      </c>
    </row>
    <row r="154" spans="1:2" x14ac:dyDescent="0.25">
      <c r="A154" s="8">
        <v>153</v>
      </c>
      <c r="B154" s="8">
        <v>148</v>
      </c>
    </row>
    <row r="155" spans="1:2" x14ac:dyDescent="0.25">
      <c r="A155" s="8">
        <v>154</v>
      </c>
      <c r="B155" s="8">
        <v>133</v>
      </c>
    </row>
    <row r="156" spans="1:2" x14ac:dyDescent="0.25">
      <c r="A156" s="8">
        <v>155</v>
      </c>
      <c r="B156" s="8">
        <v>238</v>
      </c>
    </row>
    <row r="157" spans="1:2" x14ac:dyDescent="0.25">
      <c r="A157" s="8">
        <v>156</v>
      </c>
      <c r="B157" s="8">
        <v>207</v>
      </c>
    </row>
    <row r="158" spans="1:2" x14ac:dyDescent="0.25">
      <c r="A158" s="8">
        <v>157</v>
      </c>
      <c r="B158" s="8">
        <v>174</v>
      </c>
    </row>
    <row r="159" spans="1:2" x14ac:dyDescent="0.25">
      <c r="A159" s="8">
        <v>158</v>
      </c>
      <c r="B159" s="8">
        <v>169</v>
      </c>
    </row>
    <row r="160" spans="1:2" x14ac:dyDescent="0.25">
      <c r="A160" s="8">
        <v>159</v>
      </c>
      <c r="B160" s="8">
        <v>69</v>
      </c>
    </row>
    <row r="161" spans="1:2" x14ac:dyDescent="0.25">
      <c r="A161" s="8">
        <v>160</v>
      </c>
      <c r="B161" s="8">
        <v>97</v>
      </c>
    </row>
    <row r="162" spans="1:2" x14ac:dyDescent="0.25">
      <c r="A162" s="8">
        <v>161</v>
      </c>
      <c r="B162" s="8">
        <v>127</v>
      </c>
    </row>
    <row r="163" spans="1:2" x14ac:dyDescent="0.25">
      <c r="A163" s="8">
        <v>162</v>
      </c>
      <c r="B163" s="8">
        <v>139</v>
      </c>
    </row>
    <row r="164" spans="1:2" x14ac:dyDescent="0.25">
      <c r="A164" s="8">
        <v>163</v>
      </c>
      <c r="B164" s="8">
        <v>176</v>
      </c>
    </row>
    <row r="165" spans="1:2" x14ac:dyDescent="0.25">
      <c r="A165" s="8">
        <v>164</v>
      </c>
      <c r="B165" s="8">
        <v>151</v>
      </c>
    </row>
    <row r="166" spans="1:2" x14ac:dyDescent="0.25">
      <c r="A166" s="8">
        <v>165</v>
      </c>
      <c r="B166" s="8">
        <v>195</v>
      </c>
    </row>
    <row r="167" spans="1:2" x14ac:dyDescent="0.25">
      <c r="A167" s="8">
        <v>166</v>
      </c>
      <c r="B167" s="8">
        <v>212</v>
      </c>
    </row>
    <row r="168" spans="1:2" x14ac:dyDescent="0.25">
      <c r="A168" s="8">
        <v>167</v>
      </c>
      <c r="B168" s="8">
        <v>144</v>
      </c>
    </row>
    <row r="169" spans="1:2" x14ac:dyDescent="0.25">
      <c r="A169" s="8">
        <v>168</v>
      </c>
      <c r="B169" s="8">
        <v>80</v>
      </c>
    </row>
    <row r="170" spans="1:2" x14ac:dyDescent="0.25">
      <c r="A170" s="8">
        <v>169</v>
      </c>
      <c r="B170" s="8">
        <v>86</v>
      </c>
    </row>
    <row r="171" spans="1:2" x14ac:dyDescent="0.25">
      <c r="A171" s="8">
        <v>170</v>
      </c>
      <c r="B171" s="8">
        <v>136</v>
      </c>
    </row>
    <row r="172" spans="1:2" x14ac:dyDescent="0.25">
      <c r="A172" s="8">
        <v>171</v>
      </c>
      <c r="B172" s="8">
        <v>129</v>
      </c>
    </row>
    <row r="173" spans="1:2" x14ac:dyDescent="0.25">
      <c r="A173" s="8">
        <v>172</v>
      </c>
      <c r="B173" s="8">
        <v>81</v>
      </c>
    </row>
    <row r="174" spans="1:2" x14ac:dyDescent="0.25">
      <c r="A174" s="8">
        <v>173</v>
      </c>
      <c r="B174" s="8">
        <v>136</v>
      </c>
    </row>
    <row r="175" spans="1:2" x14ac:dyDescent="0.25">
      <c r="A175" s="8">
        <v>174</v>
      </c>
      <c r="B175" s="8">
        <v>126</v>
      </c>
    </row>
    <row r="176" spans="1:2" x14ac:dyDescent="0.25">
      <c r="A176" s="8">
        <v>175</v>
      </c>
      <c r="B176" s="8">
        <v>88</v>
      </c>
    </row>
    <row r="177" spans="1:2" x14ac:dyDescent="0.25">
      <c r="A177" s="8">
        <v>176</v>
      </c>
      <c r="B177" s="8">
        <v>111</v>
      </c>
    </row>
    <row r="178" spans="1:2" x14ac:dyDescent="0.25">
      <c r="A178" s="8">
        <v>177</v>
      </c>
      <c r="B178" s="8">
        <v>109</v>
      </c>
    </row>
    <row r="179" spans="1:2" x14ac:dyDescent="0.25">
      <c r="A179" s="8">
        <v>178</v>
      </c>
      <c r="B179" s="8">
        <v>161</v>
      </c>
    </row>
    <row r="180" spans="1:2" x14ac:dyDescent="0.25">
      <c r="A180" s="8">
        <v>179</v>
      </c>
      <c r="B180" s="8">
        <v>123</v>
      </c>
    </row>
    <row r="181" spans="1:2" x14ac:dyDescent="0.25">
      <c r="A181" s="8">
        <v>180</v>
      </c>
      <c r="B181" s="8">
        <v>157</v>
      </c>
    </row>
    <row r="182" spans="1:2" x14ac:dyDescent="0.25">
      <c r="A182" s="8">
        <v>181</v>
      </c>
      <c r="B182" s="8">
        <v>162</v>
      </c>
    </row>
    <row r="183" spans="1:2" x14ac:dyDescent="0.25">
      <c r="A183" s="8">
        <v>182</v>
      </c>
      <c r="B183" s="8">
        <v>85</v>
      </c>
    </row>
    <row r="184" spans="1:2" x14ac:dyDescent="0.25">
      <c r="A184" s="8">
        <v>183</v>
      </c>
      <c r="B184" s="8">
        <v>135</v>
      </c>
    </row>
    <row r="185" spans="1:2" x14ac:dyDescent="0.25">
      <c r="A185" s="8">
        <v>184</v>
      </c>
      <c r="B185" s="8">
        <v>77</v>
      </c>
    </row>
    <row r="186" spans="1:2" x14ac:dyDescent="0.25">
      <c r="A186" s="8">
        <v>185</v>
      </c>
      <c r="B186" s="8">
        <v>112</v>
      </c>
    </row>
    <row r="187" spans="1:2" x14ac:dyDescent="0.25">
      <c r="A187" s="8">
        <v>186</v>
      </c>
      <c r="B187" s="8">
        <v>119</v>
      </c>
    </row>
    <row r="188" spans="1:2" x14ac:dyDescent="0.25">
      <c r="A188" s="8">
        <v>187</v>
      </c>
      <c r="B188" s="8">
        <v>124</v>
      </c>
    </row>
    <row r="189" spans="1:2" x14ac:dyDescent="0.25">
      <c r="A189" s="8">
        <v>188</v>
      </c>
      <c r="B189" s="8">
        <v>103</v>
      </c>
    </row>
    <row r="190" spans="1:2" x14ac:dyDescent="0.25">
      <c r="A190" s="8">
        <v>189</v>
      </c>
      <c r="B190" s="8">
        <v>69</v>
      </c>
    </row>
    <row r="191" spans="1:2" x14ac:dyDescent="0.25">
      <c r="A191" s="8">
        <v>190</v>
      </c>
      <c r="B191" s="8">
        <v>79</v>
      </c>
    </row>
    <row r="192" spans="1:2" x14ac:dyDescent="0.25">
      <c r="A192" s="8">
        <v>191</v>
      </c>
      <c r="B192" s="8">
        <v>81</v>
      </c>
    </row>
    <row r="193" spans="1:5" x14ac:dyDescent="0.25">
      <c r="A193" s="8">
        <v>192</v>
      </c>
      <c r="B193" s="8">
        <v>69</v>
      </c>
    </row>
    <row r="194" spans="1:5" x14ac:dyDescent="0.25">
      <c r="A194" s="8">
        <v>193</v>
      </c>
      <c r="B194" s="8">
        <v>175</v>
      </c>
    </row>
    <row r="195" spans="1:5" x14ac:dyDescent="0.25">
      <c r="A195" s="8">
        <v>194</v>
      </c>
      <c r="B195" s="8">
        <v>233</v>
      </c>
    </row>
    <row r="196" spans="1:5" x14ac:dyDescent="0.25">
      <c r="A196" s="8">
        <v>195</v>
      </c>
      <c r="B196" s="8">
        <v>170</v>
      </c>
    </row>
    <row r="197" spans="1:5" x14ac:dyDescent="0.25">
      <c r="A197" s="8">
        <v>196</v>
      </c>
      <c r="B197" s="8">
        <v>181</v>
      </c>
    </row>
    <row r="198" spans="1:5" x14ac:dyDescent="0.25">
      <c r="A198" s="8">
        <v>197</v>
      </c>
      <c r="B198" s="8">
        <v>69</v>
      </c>
    </row>
    <row r="199" spans="1:5" x14ac:dyDescent="0.25">
      <c r="A199" s="8">
        <v>198</v>
      </c>
      <c r="B199" s="8">
        <v>137</v>
      </c>
      <c r="D199">
        <f>SUM(B2:B200)</f>
        <v>26252</v>
      </c>
      <c r="E199">
        <f>D199/198</f>
        <v>132.58585858585857</v>
      </c>
    </row>
    <row r="200" spans="1:5" x14ac:dyDescent="0.25">
      <c r="A200" s="8">
        <v>199</v>
      </c>
      <c r="B200" s="8">
        <v>108</v>
      </c>
    </row>
    <row r="201" spans="1:5" x14ac:dyDescent="0.25">
      <c r="A201" s="8">
        <v>200</v>
      </c>
      <c r="B201" s="8">
        <v>94</v>
      </c>
    </row>
    <row r="202" spans="1:5" x14ac:dyDescent="0.25">
      <c r="A202" s="8">
        <v>201</v>
      </c>
      <c r="B202" s="8">
        <v>69</v>
      </c>
    </row>
    <row r="203" spans="1:5" x14ac:dyDescent="0.25">
      <c r="A203" s="8">
        <v>202</v>
      </c>
      <c r="B203" s="8">
        <v>148</v>
      </c>
    </row>
    <row r="204" spans="1:5" x14ac:dyDescent="0.25">
      <c r="A204" s="8">
        <v>203</v>
      </c>
      <c r="B204" s="8">
        <v>97</v>
      </c>
    </row>
    <row r="205" spans="1:5" x14ac:dyDescent="0.25">
      <c r="A205" s="8">
        <v>204</v>
      </c>
      <c r="B205" s="8">
        <v>119</v>
      </c>
    </row>
    <row r="206" spans="1:5" x14ac:dyDescent="0.25">
      <c r="A206" s="8">
        <v>205</v>
      </c>
      <c r="B206" s="8">
        <v>92</v>
      </c>
    </row>
    <row r="207" spans="1:5" x14ac:dyDescent="0.25">
      <c r="A207" s="8">
        <v>206</v>
      </c>
      <c r="B207" s="8">
        <v>70</v>
      </c>
    </row>
    <row r="208" spans="1:5" x14ac:dyDescent="0.25">
      <c r="A208" s="8">
        <v>207</v>
      </c>
      <c r="B208" s="8">
        <v>90</v>
      </c>
    </row>
    <row r="209" spans="1:2" x14ac:dyDescent="0.25">
      <c r="A209" s="8">
        <v>208</v>
      </c>
      <c r="B209" s="8">
        <v>111</v>
      </c>
    </row>
    <row r="210" spans="1:2" x14ac:dyDescent="0.25">
      <c r="A210" s="8">
        <v>209</v>
      </c>
      <c r="B210" s="8">
        <v>84</v>
      </c>
    </row>
    <row r="211" spans="1:2" x14ac:dyDescent="0.25">
      <c r="A211" s="8">
        <v>210</v>
      </c>
      <c r="B211" s="8">
        <v>114</v>
      </c>
    </row>
    <row r="212" spans="1:2" x14ac:dyDescent="0.25">
      <c r="A212" s="8">
        <v>211</v>
      </c>
      <c r="B212" s="8">
        <v>75</v>
      </c>
    </row>
    <row r="213" spans="1:2" x14ac:dyDescent="0.25">
      <c r="A213" s="8">
        <v>212</v>
      </c>
      <c r="B213" s="8">
        <v>123</v>
      </c>
    </row>
    <row r="214" spans="1:2" x14ac:dyDescent="0.25">
      <c r="A214" s="8">
        <v>213</v>
      </c>
      <c r="B214" s="8">
        <v>91</v>
      </c>
    </row>
    <row r="215" spans="1:2" x14ac:dyDescent="0.25">
      <c r="A215" s="8">
        <v>214</v>
      </c>
      <c r="B215" s="8">
        <v>89</v>
      </c>
    </row>
    <row r="216" spans="1:2" x14ac:dyDescent="0.25">
      <c r="A216" s="8">
        <v>215</v>
      </c>
      <c r="B216" s="8">
        <v>142</v>
      </c>
    </row>
    <row r="217" spans="1:2" x14ac:dyDescent="0.25">
      <c r="A217" s="8">
        <v>216</v>
      </c>
      <c r="B217" s="8">
        <v>201</v>
      </c>
    </row>
    <row r="218" spans="1:2" x14ac:dyDescent="0.25">
      <c r="A218" s="8">
        <v>217</v>
      </c>
      <c r="B218" s="8">
        <v>211</v>
      </c>
    </row>
    <row r="219" spans="1:2" x14ac:dyDescent="0.25">
      <c r="A219" s="8">
        <v>218</v>
      </c>
      <c r="B219" s="8">
        <v>140</v>
      </c>
    </row>
    <row r="220" spans="1:2" x14ac:dyDescent="0.25">
      <c r="A220" s="8">
        <v>219</v>
      </c>
      <c r="B220" s="8">
        <v>86</v>
      </c>
    </row>
    <row r="221" spans="1:2" x14ac:dyDescent="0.25">
      <c r="A221" s="8">
        <v>220</v>
      </c>
      <c r="B221" s="8">
        <v>84</v>
      </c>
    </row>
    <row r="222" spans="1:2" x14ac:dyDescent="0.25">
      <c r="A222" s="8">
        <v>221</v>
      </c>
      <c r="B222" s="8">
        <v>96</v>
      </c>
    </row>
    <row r="223" spans="1:2" x14ac:dyDescent="0.25">
      <c r="A223" s="8">
        <v>222</v>
      </c>
      <c r="B223" s="8">
        <v>176</v>
      </c>
    </row>
    <row r="224" spans="1:2" x14ac:dyDescent="0.25">
      <c r="A224" s="8">
        <v>223</v>
      </c>
      <c r="B224" s="8">
        <v>148</v>
      </c>
    </row>
    <row r="225" spans="1:2" x14ac:dyDescent="0.25">
      <c r="A225" s="8">
        <v>224</v>
      </c>
      <c r="B225" s="8">
        <v>101</v>
      </c>
    </row>
    <row r="226" spans="1:2" x14ac:dyDescent="0.25">
      <c r="A226" s="8">
        <v>225</v>
      </c>
      <c r="B226" s="8">
        <v>108</v>
      </c>
    </row>
    <row r="227" spans="1:2" x14ac:dyDescent="0.25">
      <c r="A227" s="8">
        <v>226</v>
      </c>
      <c r="B227" s="8">
        <v>88</v>
      </c>
    </row>
    <row r="228" spans="1:2" x14ac:dyDescent="0.25">
      <c r="A228" s="8">
        <v>227</v>
      </c>
      <c r="B228" s="8">
        <v>76</v>
      </c>
    </row>
    <row r="229" spans="1:2" x14ac:dyDescent="0.25">
      <c r="A229" s="8">
        <v>228</v>
      </c>
      <c r="B229" s="8">
        <v>140</v>
      </c>
    </row>
    <row r="230" spans="1:2" x14ac:dyDescent="0.25">
      <c r="A230" s="8">
        <v>229</v>
      </c>
      <c r="B230" s="8">
        <v>171</v>
      </c>
    </row>
    <row r="231" spans="1:2" x14ac:dyDescent="0.25">
      <c r="A231" s="8">
        <v>230</v>
      </c>
      <c r="B231" s="8">
        <v>121</v>
      </c>
    </row>
    <row r="232" spans="1:2" x14ac:dyDescent="0.25">
      <c r="A232" s="8">
        <v>231</v>
      </c>
      <c r="B232" s="8">
        <v>156</v>
      </c>
    </row>
    <row r="233" spans="1:2" x14ac:dyDescent="0.25">
      <c r="A233" s="8">
        <v>232</v>
      </c>
      <c r="B233" s="8">
        <v>93</v>
      </c>
    </row>
    <row r="234" spans="1:2" x14ac:dyDescent="0.25">
      <c r="A234" s="8">
        <v>233</v>
      </c>
      <c r="B234" s="8">
        <v>61</v>
      </c>
    </row>
    <row r="235" spans="1:2" x14ac:dyDescent="0.25">
      <c r="A235" s="8">
        <v>234</v>
      </c>
      <c r="B235" s="8">
        <v>57</v>
      </c>
    </row>
    <row r="236" spans="1:2" x14ac:dyDescent="0.25">
      <c r="A236" s="8">
        <v>235</v>
      </c>
      <c r="B236" s="8">
        <v>108</v>
      </c>
    </row>
    <row r="237" spans="1:2" x14ac:dyDescent="0.25">
      <c r="A237" s="8">
        <v>236</v>
      </c>
      <c r="B237" s="8">
        <v>71</v>
      </c>
    </row>
    <row r="238" spans="1:2" x14ac:dyDescent="0.25">
      <c r="A238" s="8">
        <v>237</v>
      </c>
      <c r="B238" s="8">
        <v>67</v>
      </c>
    </row>
    <row r="239" spans="1:2" x14ac:dyDescent="0.25">
      <c r="A239" s="8">
        <v>238</v>
      </c>
      <c r="B239" s="8">
        <v>129</v>
      </c>
    </row>
    <row r="240" spans="1:2" x14ac:dyDescent="0.25">
      <c r="A240" s="8">
        <v>239</v>
      </c>
      <c r="B240" s="8">
        <v>173</v>
      </c>
    </row>
    <row r="241" spans="1:5" x14ac:dyDescent="0.25">
      <c r="A241" s="8">
        <v>240</v>
      </c>
      <c r="B241" s="8">
        <v>147</v>
      </c>
    </row>
    <row r="242" spans="1:5" x14ac:dyDescent="0.25">
      <c r="A242" s="8">
        <v>241</v>
      </c>
      <c r="B242" s="8">
        <v>118</v>
      </c>
    </row>
    <row r="243" spans="1:5" x14ac:dyDescent="0.25">
      <c r="A243" s="8">
        <v>242</v>
      </c>
      <c r="B243" s="8">
        <v>101</v>
      </c>
    </row>
    <row r="244" spans="1:5" x14ac:dyDescent="0.25">
      <c r="A244" s="8">
        <v>243</v>
      </c>
      <c r="B244" s="8">
        <v>90</v>
      </c>
    </row>
    <row r="245" spans="1:5" x14ac:dyDescent="0.25">
      <c r="A245" s="8">
        <v>244</v>
      </c>
      <c r="B245" s="8">
        <v>74</v>
      </c>
    </row>
    <row r="246" spans="1:5" x14ac:dyDescent="0.25">
      <c r="A246" s="8">
        <v>245</v>
      </c>
      <c r="B246" s="8">
        <v>124</v>
      </c>
    </row>
    <row r="247" spans="1:5" x14ac:dyDescent="0.25">
      <c r="A247" s="8">
        <v>246</v>
      </c>
      <c r="B247" s="8">
        <v>116</v>
      </c>
    </row>
    <row r="248" spans="1:5" x14ac:dyDescent="0.25">
      <c r="A248" s="8">
        <v>247</v>
      </c>
      <c r="B248" s="8">
        <v>150</v>
      </c>
    </row>
    <row r="249" spans="1:5" x14ac:dyDescent="0.25">
      <c r="A249" s="8">
        <v>248</v>
      </c>
      <c r="B249" s="8">
        <v>143</v>
      </c>
      <c r="D249">
        <f>SUM(B200:B249)</f>
        <v>5641</v>
      </c>
      <c r="E249">
        <f>D249/50</f>
        <v>112.82</v>
      </c>
    </row>
    <row r="250" spans="1:5" x14ac:dyDescent="0.25">
      <c r="A250" s="8">
        <v>249</v>
      </c>
      <c r="B250" s="8">
        <v>69</v>
      </c>
    </row>
    <row r="251" spans="1:5" x14ac:dyDescent="0.25">
      <c r="A251" s="8">
        <v>250</v>
      </c>
      <c r="B251" s="8">
        <v>69</v>
      </c>
    </row>
    <row r="252" spans="1:5" x14ac:dyDescent="0.25">
      <c r="A252" s="8">
        <v>251</v>
      </c>
      <c r="B252" s="8">
        <v>66</v>
      </c>
    </row>
    <row r="253" spans="1:5" x14ac:dyDescent="0.25">
      <c r="A253" s="8">
        <v>252</v>
      </c>
      <c r="B253" s="8">
        <v>81</v>
      </c>
    </row>
    <row r="254" spans="1:5" x14ac:dyDescent="0.25">
      <c r="A254" s="189">
        <v>253</v>
      </c>
      <c r="B254" s="189">
        <v>87</v>
      </c>
    </row>
    <row r="255" spans="1:5" x14ac:dyDescent="0.25">
      <c r="A255" s="189">
        <v>254</v>
      </c>
      <c r="B255" s="189">
        <v>91</v>
      </c>
    </row>
    <row r="256" spans="1:5" x14ac:dyDescent="0.25">
      <c r="A256" s="189">
        <v>255</v>
      </c>
      <c r="B256" s="189">
        <v>90</v>
      </c>
    </row>
    <row r="257" spans="1:3" x14ac:dyDescent="0.25">
      <c r="A257" s="189">
        <v>256</v>
      </c>
      <c r="B257" s="189">
        <v>107</v>
      </c>
      <c r="C257" t="s">
        <v>753</v>
      </c>
    </row>
    <row r="258" spans="1:3" x14ac:dyDescent="0.25">
      <c r="A258" s="189">
        <v>257</v>
      </c>
      <c r="B258" s="189">
        <v>104</v>
      </c>
    </row>
    <row r="259" spans="1:3" x14ac:dyDescent="0.25">
      <c r="A259" s="189">
        <v>258</v>
      </c>
      <c r="B259" s="189">
        <v>91</v>
      </c>
    </row>
    <row r="260" spans="1:3" x14ac:dyDescent="0.25">
      <c r="A260" s="189">
        <v>259</v>
      </c>
      <c r="B260" s="189">
        <v>120</v>
      </c>
    </row>
    <row r="261" spans="1:3" x14ac:dyDescent="0.25">
      <c r="A261" s="189">
        <v>260</v>
      </c>
      <c r="B261" s="189">
        <v>109</v>
      </c>
    </row>
    <row r="262" spans="1:3" x14ac:dyDescent="0.25">
      <c r="A262" s="189">
        <v>261</v>
      </c>
      <c r="B262" s="189">
        <v>100</v>
      </c>
    </row>
    <row r="263" spans="1:3" x14ac:dyDescent="0.25">
      <c r="A263" s="189">
        <v>262</v>
      </c>
      <c r="B263" s="189">
        <v>82</v>
      </c>
    </row>
    <row r="264" spans="1:3" x14ac:dyDescent="0.25">
      <c r="A264" s="189">
        <v>263</v>
      </c>
      <c r="B264" s="189">
        <v>91</v>
      </c>
    </row>
    <row r="265" spans="1:3" x14ac:dyDescent="0.25">
      <c r="A265" s="189">
        <v>264</v>
      </c>
      <c r="B265" s="189">
        <v>119</v>
      </c>
    </row>
    <row r="266" spans="1:3" x14ac:dyDescent="0.25">
      <c r="A266" s="189">
        <v>265</v>
      </c>
      <c r="B266" s="189">
        <v>107</v>
      </c>
    </row>
    <row r="267" spans="1:3" x14ac:dyDescent="0.25">
      <c r="A267" s="189">
        <v>266</v>
      </c>
      <c r="B267" s="189">
        <v>75</v>
      </c>
    </row>
    <row r="268" spans="1:3" x14ac:dyDescent="0.25">
      <c r="A268" s="189">
        <v>267</v>
      </c>
      <c r="B268" s="189">
        <v>85</v>
      </c>
    </row>
    <row r="269" spans="1:3" x14ac:dyDescent="0.25">
      <c r="A269" s="189">
        <v>268</v>
      </c>
      <c r="B269" s="189">
        <v>102</v>
      </c>
    </row>
    <row r="270" spans="1:3" x14ac:dyDescent="0.25">
      <c r="A270" s="189">
        <v>269</v>
      </c>
      <c r="B270" s="189">
        <v>93</v>
      </c>
    </row>
    <row r="271" spans="1:3" x14ac:dyDescent="0.25">
      <c r="A271" s="189">
        <v>270</v>
      </c>
      <c r="B271" s="189">
        <v>154</v>
      </c>
    </row>
    <row r="272" spans="1:3" x14ac:dyDescent="0.25">
      <c r="A272" s="189">
        <v>271</v>
      </c>
      <c r="B272" s="189">
        <v>198</v>
      </c>
    </row>
    <row r="273" spans="1:5" x14ac:dyDescent="0.25">
      <c r="A273" s="189">
        <v>272</v>
      </c>
      <c r="B273" s="189">
        <v>96</v>
      </c>
    </row>
    <row r="274" spans="1:5" x14ac:dyDescent="0.25">
      <c r="A274" s="189">
        <v>273</v>
      </c>
      <c r="B274" s="189">
        <v>73</v>
      </c>
    </row>
    <row r="275" spans="1:5" x14ac:dyDescent="0.25">
      <c r="A275" s="189">
        <v>274</v>
      </c>
      <c r="B275" s="189">
        <v>108</v>
      </c>
    </row>
    <row r="276" spans="1:5" x14ac:dyDescent="0.25">
      <c r="A276" s="189">
        <v>275</v>
      </c>
      <c r="B276" s="189">
        <v>86</v>
      </c>
    </row>
    <row r="277" spans="1:5" x14ac:dyDescent="0.25">
      <c r="A277" s="189">
        <v>276</v>
      </c>
      <c r="B277" s="189">
        <v>87</v>
      </c>
      <c r="D277">
        <f>SUM(B250:B277)</f>
        <v>2740</v>
      </c>
      <c r="E277">
        <f>D277/28</f>
        <v>97.857142857142861</v>
      </c>
    </row>
    <row r="278" spans="1:5" x14ac:dyDescent="0.25">
      <c r="A278" s="189">
        <v>277</v>
      </c>
      <c r="B278" s="189">
        <v>164</v>
      </c>
    </row>
    <row r="279" spans="1:5" x14ac:dyDescent="0.25">
      <c r="A279" s="189">
        <v>278</v>
      </c>
      <c r="B279" s="189">
        <v>129</v>
      </c>
    </row>
    <row r="280" spans="1:5" x14ac:dyDescent="0.25">
      <c r="A280" s="189">
        <v>279</v>
      </c>
      <c r="B280" s="189">
        <v>113</v>
      </c>
    </row>
    <row r="281" spans="1:5" x14ac:dyDescent="0.25">
      <c r="A281" s="189">
        <v>280</v>
      </c>
      <c r="B281" s="189">
        <v>163</v>
      </c>
    </row>
    <row r="282" spans="1:5" x14ac:dyDescent="0.25">
      <c r="A282" s="189">
        <v>281</v>
      </c>
      <c r="B282" s="189">
        <v>147</v>
      </c>
    </row>
    <row r="283" spans="1:5" x14ac:dyDescent="0.25">
      <c r="A283" s="189">
        <v>282</v>
      </c>
      <c r="B283" s="189">
        <v>81</v>
      </c>
    </row>
    <row r="284" spans="1:5" x14ac:dyDescent="0.25">
      <c r="A284" s="189">
        <v>283</v>
      </c>
      <c r="B284" s="189">
        <v>96</v>
      </c>
    </row>
    <row r="285" spans="1:5" x14ac:dyDescent="0.25">
      <c r="A285" s="189">
        <v>284</v>
      </c>
      <c r="B285" s="189">
        <v>103</v>
      </c>
    </row>
    <row r="286" spans="1:5" x14ac:dyDescent="0.25">
      <c r="A286" s="189">
        <v>285</v>
      </c>
      <c r="B286" s="189">
        <v>142</v>
      </c>
    </row>
    <row r="287" spans="1:5" x14ac:dyDescent="0.25">
      <c r="A287" s="189">
        <v>286</v>
      </c>
      <c r="B287" s="189">
        <v>166</v>
      </c>
    </row>
    <row r="288" spans="1:5" x14ac:dyDescent="0.25">
      <c r="A288" s="189">
        <v>287</v>
      </c>
      <c r="B288" s="189">
        <v>66</v>
      </c>
    </row>
    <row r="289" spans="1:5" x14ac:dyDescent="0.25">
      <c r="A289" s="189">
        <v>288</v>
      </c>
      <c r="B289" s="189">
        <v>150</v>
      </c>
    </row>
    <row r="290" spans="1:5" x14ac:dyDescent="0.25">
      <c r="A290" s="189">
        <v>289</v>
      </c>
      <c r="B290" s="189">
        <v>172</v>
      </c>
    </row>
    <row r="291" spans="1:5" x14ac:dyDescent="0.25">
      <c r="A291" s="189">
        <v>290</v>
      </c>
      <c r="B291" s="189">
        <v>149</v>
      </c>
    </row>
    <row r="292" spans="1:5" x14ac:dyDescent="0.25">
      <c r="A292" s="189">
        <v>291</v>
      </c>
      <c r="B292" s="189">
        <v>153</v>
      </c>
    </row>
    <row r="293" spans="1:5" x14ac:dyDescent="0.25">
      <c r="A293" s="189">
        <v>292</v>
      </c>
      <c r="B293" s="189">
        <v>166</v>
      </c>
    </row>
    <row r="294" spans="1:5" x14ac:dyDescent="0.25">
      <c r="A294" s="189">
        <v>293</v>
      </c>
      <c r="B294" s="189">
        <v>133</v>
      </c>
    </row>
    <row r="295" spans="1:5" x14ac:dyDescent="0.25">
      <c r="A295" s="189">
        <v>294</v>
      </c>
      <c r="B295" s="189">
        <v>102</v>
      </c>
    </row>
    <row r="296" spans="1:5" x14ac:dyDescent="0.25">
      <c r="A296" s="189">
        <v>295</v>
      </c>
      <c r="B296" s="189">
        <v>122</v>
      </c>
    </row>
    <row r="297" spans="1:5" x14ac:dyDescent="0.25">
      <c r="A297" s="189">
        <v>296</v>
      </c>
      <c r="B297" s="189">
        <v>153</v>
      </c>
    </row>
    <row r="298" spans="1:5" x14ac:dyDescent="0.25">
      <c r="A298" s="189">
        <v>297</v>
      </c>
      <c r="B298" s="189">
        <v>104</v>
      </c>
    </row>
    <row r="299" spans="1:5" x14ac:dyDescent="0.25">
      <c r="A299" s="189">
        <v>298</v>
      </c>
      <c r="B299" s="189">
        <v>76</v>
      </c>
      <c r="D299">
        <f>SUM(B278:B299)</f>
        <v>2850</v>
      </c>
      <c r="E299">
        <f>D299/22</f>
        <v>129.54545454545453</v>
      </c>
    </row>
    <row r="300" spans="1:5" x14ac:dyDescent="0.25">
      <c r="A300" s="189">
        <v>299</v>
      </c>
      <c r="B300" s="189">
        <v>79</v>
      </c>
    </row>
    <row r="301" spans="1:5" x14ac:dyDescent="0.25">
      <c r="A301" s="189">
        <v>300</v>
      </c>
      <c r="B301" s="189">
        <v>88</v>
      </c>
    </row>
    <row r="302" spans="1:5" x14ac:dyDescent="0.25">
      <c r="A302" s="189">
        <v>301</v>
      </c>
      <c r="B302" s="189">
        <v>89</v>
      </c>
    </row>
    <row r="303" spans="1:5" x14ac:dyDescent="0.25">
      <c r="A303" s="189">
        <v>302</v>
      </c>
      <c r="B303" s="189">
        <v>80</v>
      </c>
    </row>
    <row r="304" spans="1:5" x14ac:dyDescent="0.25">
      <c r="A304" s="189">
        <v>303</v>
      </c>
      <c r="B304" s="189">
        <v>70</v>
      </c>
    </row>
    <row r="305" spans="1:5" x14ac:dyDescent="0.25">
      <c r="A305" s="189">
        <v>304</v>
      </c>
      <c r="B305" s="189">
        <v>105</v>
      </c>
    </row>
    <row r="306" spans="1:5" x14ac:dyDescent="0.25">
      <c r="A306" s="189">
        <v>305</v>
      </c>
      <c r="B306" s="189">
        <v>95</v>
      </c>
    </row>
    <row r="307" spans="1:5" x14ac:dyDescent="0.25">
      <c r="A307" s="189">
        <v>306</v>
      </c>
      <c r="B307" s="189">
        <v>116</v>
      </c>
    </row>
    <row r="308" spans="1:5" x14ac:dyDescent="0.25">
      <c r="A308" s="189">
        <v>307</v>
      </c>
      <c r="B308" s="189">
        <v>104</v>
      </c>
      <c r="D308">
        <f>SUM(B278:B308)</f>
        <v>3676</v>
      </c>
      <c r="E308">
        <f>D308/31</f>
        <v>118.58064516129032</v>
      </c>
    </row>
    <row r="309" spans="1:5" x14ac:dyDescent="0.25">
      <c r="A309" s="189">
        <v>308</v>
      </c>
      <c r="B309" s="189">
        <v>78</v>
      </c>
    </row>
    <row r="310" spans="1:5" x14ac:dyDescent="0.25">
      <c r="A310" s="189">
        <v>309</v>
      </c>
      <c r="B310" s="189">
        <v>88</v>
      </c>
    </row>
    <row r="311" spans="1:5" x14ac:dyDescent="0.25">
      <c r="A311" s="189">
        <v>310</v>
      </c>
      <c r="B311" s="189">
        <v>68</v>
      </c>
      <c r="D311">
        <f>SUM(B278:B311)</f>
        <v>3910</v>
      </c>
      <c r="E311">
        <f>D311/34</f>
        <v>115</v>
      </c>
    </row>
    <row r="312" spans="1:5" x14ac:dyDescent="0.25">
      <c r="A312" s="189">
        <v>311</v>
      </c>
      <c r="B312" s="189">
        <v>99</v>
      </c>
    </row>
    <row r="313" spans="1:5" x14ac:dyDescent="0.25">
      <c r="A313" s="189">
        <v>312</v>
      </c>
      <c r="B313" s="189">
        <v>82</v>
      </c>
    </row>
    <row r="314" spans="1:5" x14ac:dyDescent="0.25">
      <c r="A314" s="189">
        <v>313</v>
      </c>
      <c r="B314" s="189">
        <v>63</v>
      </c>
    </row>
    <row r="315" spans="1:5" x14ac:dyDescent="0.25">
      <c r="A315" s="189">
        <v>314</v>
      </c>
      <c r="B315" s="189">
        <v>99</v>
      </c>
    </row>
    <row r="316" spans="1:5" x14ac:dyDescent="0.25">
      <c r="A316" s="189">
        <v>315</v>
      </c>
      <c r="B316" s="189">
        <v>84</v>
      </c>
    </row>
    <row r="317" spans="1:5" x14ac:dyDescent="0.25">
      <c r="A317" s="189">
        <v>316</v>
      </c>
      <c r="B317" s="189">
        <v>116</v>
      </c>
    </row>
    <row r="318" spans="1:5" x14ac:dyDescent="0.25">
      <c r="A318" s="189">
        <v>317</v>
      </c>
      <c r="B318" s="189">
        <v>126</v>
      </c>
      <c r="D318">
        <f>SUM(B250:B318)</f>
        <v>7319</v>
      </c>
      <c r="E318">
        <f>D318/69</f>
        <v>106.07246376811594</v>
      </c>
    </row>
    <row r="319" spans="1:5" x14ac:dyDescent="0.25">
      <c r="A319" s="189">
        <v>318</v>
      </c>
      <c r="B319" s="189">
        <v>99</v>
      </c>
    </row>
    <row r="320" spans="1:5" x14ac:dyDescent="0.25">
      <c r="A320" s="189">
        <v>319</v>
      </c>
      <c r="B320" s="189">
        <v>146</v>
      </c>
    </row>
    <row r="321" spans="1:2" x14ac:dyDescent="0.25">
      <c r="A321" s="189">
        <v>320</v>
      </c>
      <c r="B321" s="189">
        <v>245</v>
      </c>
    </row>
    <row r="322" spans="1:2" x14ac:dyDescent="0.25">
      <c r="A322" s="189">
        <v>321</v>
      </c>
      <c r="B322" s="189">
        <v>219</v>
      </c>
    </row>
    <row r="323" spans="1:2" x14ac:dyDescent="0.25">
      <c r="A323" s="189">
        <v>322</v>
      </c>
      <c r="B323" s="189">
        <v>147</v>
      </c>
    </row>
    <row r="324" spans="1:2" x14ac:dyDescent="0.25">
      <c r="A324" s="189">
        <v>323</v>
      </c>
      <c r="B324" s="189">
        <v>172</v>
      </c>
    </row>
    <row r="325" spans="1:2" x14ac:dyDescent="0.25">
      <c r="A325" s="189">
        <v>324</v>
      </c>
      <c r="B325" s="189">
        <v>71</v>
      </c>
    </row>
    <row r="326" spans="1:2" x14ac:dyDescent="0.25">
      <c r="A326" s="189">
        <v>325</v>
      </c>
      <c r="B326" s="189">
        <v>100</v>
      </c>
    </row>
    <row r="327" spans="1:2" x14ac:dyDescent="0.25">
      <c r="A327" s="189">
        <v>326</v>
      </c>
      <c r="B327" s="189">
        <v>107</v>
      </c>
    </row>
    <row r="328" spans="1:2" x14ac:dyDescent="0.25">
      <c r="A328" s="189">
        <v>327</v>
      </c>
      <c r="B328" s="189">
        <v>120</v>
      </c>
    </row>
    <row r="329" spans="1:2" x14ac:dyDescent="0.25">
      <c r="A329" s="189">
        <v>328</v>
      </c>
      <c r="B329" s="189">
        <v>185</v>
      </c>
    </row>
    <row r="330" spans="1:2" x14ac:dyDescent="0.25">
      <c r="A330" s="189">
        <v>329</v>
      </c>
      <c r="B330" s="189">
        <v>139</v>
      </c>
    </row>
    <row r="331" spans="1:2" x14ac:dyDescent="0.25">
      <c r="A331" s="189">
        <v>330</v>
      </c>
      <c r="B331" s="189">
        <v>162</v>
      </c>
    </row>
    <row r="332" spans="1:2" x14ac:dyDescent="0.25">
      <c r="A332" s="189">
        <v>331</v>
      </c>
      <c r="B332" s="189">
        <v>113</v>
      </c>
    </row>
    <row r="333" spans="1:2" x14ac:dyDescent="0.25">
      <c r="A333" s="189">
        <v>332</v>
      </c>
      <c r="B333" s="189">
        <v>83</v>
      </c>
    </row>
    <row r="334" spans="1:2" x14ac:dyDescent="0.25">
      <c r="A334" s="189">
        <v>333</v>
      </c>
      <c r="B334" s="189">
        <v>102</v>
      </c>
    </row>
    <row r="335" spans="1:2" x14ac:dyDescent="0.25">
      <c r="A335" s="189">
        <v>334</v>
      </c>
      <c r="B335" s="189">
        <v>109</v>
      </c>
    </row>
    <row r="336" spans="1:2" x14ac:dyDescent="0.25">
      <c r="A336" s="189">
        <v>335</v>
      </c>
      <c r="B336" s="189">
        <v>117</v>
      </c>
    </row>
    <row r="337" spans="1:2" x14ac:dyDescent="0.25">
      <c r="A337" s="189">
        <v>336</v>
      </c>
      <c r="B337" s="189">
        <v>119</v>
      </c>
    </row>
    <row r="338" spans="1:2" x14ac:dyDescent="0.25">
      <c r="A338" s="189">
        <v>337</v>
      </c>
      <c r="B338" s="189">
        <v>131</v>
      </c>
    </row>
    <row r="339" spans="1:2" x14ac:dyDescent="0.25">
      <c r="A339" s="189">
        <v>338</v>
      </c>
      <c r="B339" s="189">
        <v>103</v>
      </c>
    </row>
    <row r="340" spans="1:2" x14ac:dyDescent="0.25">
      <c r="A340" s="189">
        <v>339</v>
      </c>
      <c r="B340" s="189">
        <v>117</v>
      </c>
    </row>
    <row r="341" spans="1:2" x14ac:dyDescent="0.25">
      <c r="A341" s="189">
        <v>340</v>
      </c>
      <c r="B341" s="189">
        <v>86</v>
      </c>
    </row>
    <row r="342" spans="1:2" x14ac:dyDescent="0.25">
      <c r="A342" s="189">
        <v>341</v>
      </c>
      <c r="B342" s="189">
        <v>90</v>
      </c>
    </row>
    <row r="343" spans="1:2" x14ac:dyDescent="0.25">
      <c r="A343" s="189">
        <v>342</v>
      </c>
      <c r="B343" s="189">
        <v>117</v>
      </c>
    </row>
    <row r="344" spans="1:2" x14ac:dyDescent="0.25">
      <c r="A344" s="189">
        <v>343</v>
      </c>
      <c r="B344" s="189">
        <v>161</v>
      </c>
    </row>
    <row r="345" spans="1:2" x14ac:dyDescent="0.25">
      <c r="A345" s="189">
        <v>344</v>
      </c>
      <c r="B345" s="189">
        <v>131</v>
      </c>
    </row>
    <row r="346" spans="1:2" x14ac:dyDescent="0.25">
      <c r="A346" s="189">
        <v>345</v>
      </c>
      <c r="B346" s="189">
        <v>133</v>
      </c>
    </row>
    <row r="347" spans="1:2" x14ac:dyDescent="0.25">
      <c r="A347" s="189">
        <v>346</v>
      </c>
      <c r="B347" s="189">
        <v>151</v>
      </c>
    </row>
    <row r="348" spans="1:2" x14ac:dyDescent="0.25">
      <c r="A348" s="189">
        <v>347</v>
      </c>
      <c r="B348" s="189">
        <v>121</v>
      </c>
    </row>
    <row r="349" spans="1:2" x14ac:dyDescent="0.25">
      <c r="A349" s="189">
        <v>348</v>
      </c>
      <c r="B349" s="189">
        <v>100</v>
      </c>
    </row>
    <row r="350" spans="1:2" x14ac:dyDescent="0.25">
      <c r="A350" s="189">
        <v>349</v>
      </c>
      <c r="B350" s="189">
        <v>121</v>
      </c>
    </row>
    <row r="351" spans="1:2" x14ac:dyDescent="0.25">
      <c r="A351" s="189">
        <v>350</v>
      </c>
      <c r="B351" s="189">
        <v>176</v>
      </c>
    </row>
    <row r="352" spans="1:2" x14ac:dyDescent="0.25">
      <c r="A352" s="189">
        <v>351</v>
      </c>
      <c r="B352" s="189">
        <v>156</v>
      </c>
    </row>
    <row r="353" spans="1:5" x14ac:dyDescent="0.25">
      <c r="A353" s="189">
        <v>352</v>
      </c>
      <c r="B353" s="189">
        <v>147</v>
      </c>
    </row>
    <row r="354" spans="1:5" x14ac:dyDescent="0.25">
      <c r="A354" s="189">
        <v>353</v>
      </c>
      <c r="B354" s="189">
        <v>158</v>
      </c>
    </row>
    <row r="355" spans="1:5" x14ac:dyDescent="0.25">
      <c r="A355" s="189">
        <v>354</v>
      </c>
      <c r="B355" s="189">
        <v>136</v>
      </c>
    </row>
    <row r="356" spans="1:5" x14ac:dyDescent="0.25">
      <c r="A356" s="189">
        <v>355</v>
      </c>
      <c r="B356" s="189">
        <v>136</v>
      </c>
    </row>
    <row r="357" spans="1:5" x14ac:dyDescent="0.25">
      <c r="A357" s="189">
        <v>356</v>
      </c>
      <c r="B357" s="189">
        <v>192</v>
      </c>
    </row>
    <row r="358" spans="1:5" x14ac:dyDescent="0.25">
      <c r="A358" s="189">
        <v>357</v>
      </c>
      <c r="B358" s="189">
        <v>144</v>
      </c>
    </row>
    <row r="359" spans="1:5" x14ac:dyDescent="0.25">
      <c r="A359" s="189">
        <v>358</v>
      </c>
      <c r="B359" s="189">
        <v>101</v>
      </c>
      <c r="D359">
        <f>SUM(B250:B359)</f>
        <v>12782</v>
      </c>
      <c r="E359">
        <f>D359/110</f>
        <v>116.2</v>
      </c>
    </row>
    <row r="360" spans="1:5" x14ac:dyDescent="0.25">
      <c r="A360" s="189">
        <v>359</v>
      </c>
      <c r="B360" s="189"/>
    </row>
    <row r="361" spans="1:5" x14ac:dyDescent="0.25">
      <c r="A361" s="189">
        <v>360</v>
      </c>
      <c r="B361" s="189"/>
    </row>
    <row r="362" spans="1:5" x14ac:dyDescent="0.25">
      <c r="A362" s="189">
        <v>361</v>
      </c>
      <c r="B362" s="189"/>
    </row>
    <row r="363" spans="1:5" x14ac:dyDescent="0.25">
      <c r="A363" s="189">
        <v>362</v>
      </c>
      <c r="B363" s="189"/>
    </row>
    <row r="364" spans="1:5" x14ac:dyDescent="0.25">
      <c r="A364" s="189">
        <v>363</v>
      </c>
      <c r="B364" s="189"/>
    </row>
    <row r="365" spans="1:5" x14ac:dyDescent="0.25">
      <c r="A365" s="189">
        <v>364</v>
      </c>
      <c r="B365" s="189"/>
    </row>
    <row r="366" spans="1:5" x14ac:dyDescent="0.25">
      <c r="A366" s="189">
        <v>365</v>
      </c>
      <c r="B366" s="189"/>
    </row>
    <row r="367" spans="1:5" x14ac:dyDescent="0.25">
      <c r="A367" s="189">
        <v>366</v>
      </c>
      <c r="B367" s="189"/>
    </row>
    <row r="368" spans="1:5" x14ac:dyDescent="0.25">
      <c r="A368" s="189">
        <v>367</v>
      </c>
      <c r="B368" s="189"/>
    </row>
    <row r="369" spans="1:2" x14ac:dyDescent="0.25">
      <c r="A369" s="189">
        <v>368</v>
      </c>
      <c r="B369" s="189"/>
    </row>
    <row r="370" spans="1:2" x14ac:dyDescent="0.25">
      <c r="A370" s="189">
        <v>369</v>
      </c>
      <c r="B370" s="189"/>
    </row>
    <row r="371" spans="1:2" x14ac:dyDescent="0.25">
      <c r="A371" s="189">
        <v>370</v>
      </c>
      <c r="B371" s="189"/>
    </row>
    <row r="372" spans="1:2" x14ac:dyDescent="0.25">
      <c r="A372" s="189">
        <v>371</v>
      </c>
      <c r="B372" s="189"/>
    </row>
    <row r="373" spans="1:2" x14ac:dyDescent="0.25">
      <c r="A373" s="189">
        <v>372</v>
      </c>
      <c r="B373" s="189"/>
    </row>
    <row r="374" spans="1:2" x14ac:dyDescent="0.25">
      <c r="A374" s="189">
        <v>373</v>
      </c>
      <c r="B374" s="189"/>
    </row>
    <row r="375" spans="1:2" x14ac:dyDescent="0.25">
      <c r="A375" s="189">
        <v>374</v>
      </c>
      <c r="B375" s="189"/>
    </row>
    <row r="376" spans="1:2" x14ac:dyDescent="0.25">
      <c r="A376" s="189">
        <v>375</v>
      </c>
      <c r="B376" s="189"/>
    </row>
    <row r="377" spans="1:2" x14ac:dyDescent="0.25">
      <c r="A377" s="189">
        <v>376</v>
      </c>
      <c r="B377" s="189"/>
    </row>
    <row r="378" spans="1:2" x14ac:dyDescent="0.25">
      <c r="A378" s="189">
        <v>377</v>
      </c>
      <c r="B378" s="189"/>
    </row>
    <row r="379" spans="1:2" x14ac:dyDescent="0.25">
      <c r="A379" s="189">
        <v>378</v>
      </c>
      <c r="B379" s="189"/>
    </row>
    <row r="380" spans="1:2" x14ac:dyDescent="0.25">
      <c r="A380" s="189">
        <v>379</v>
      </c>
      <c r="B380" s="189"/>
    </row>
    <row r="381" spans="1:2" x14ac:dyDescent="0.25">
      <c r="A381" s="189">
        <v>380</v>
      </c>
      <c r="B381" s="189"/>
    </row>
    <row r="382" spans="1:2" x14ac:dyDescent="0.25">
      <c r="A382" s="189">
        <v>381</v>
      </c>
      <c r="B382" s="189"/>
    </row>
    <row r="383" spans="1:2" x14ac:dyDescent="0.25">
      <c r="A383" s="189">
        <v>382</v>
      </c>
      <c r="B383" s="18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8"/>
  <sheetViews>
    <sheetView zoomScale="70" zoomScaleNormal="70" workbookViewId="0">
      <selection sqref="A1:I1"/>
    </sheetView>
  </sheetViews>
  <sheetFormatPr defaultColWidth="13.7109375" defaultRowHeight="23.1" customHeight="1" x14ac:dyDescent="0.25"/>
  <cols>
    <col min="1" max="2" width="13.7109375" style="17"/>
    <col min="3" max="9" width="13.7109375" style="15"/>
    <col min="10" max="11" width="13.7109375" style="28"/>
    <col min="12" max="12" width="13.7109375" style="29"/>
    <col min="13" max="16384" width="13.7109375" style="15"/>
  </cols>
  <sheetData>
    <row r="1" spans="1:19" ht="23.1" customHeight="1" thickBot="1" x14ac:dyDescent="0.3">
      <c r="A1" s="373" t="s">
        <v>211</v>
      </c>
      <c r="B1" s="340"/>
      <c r="C1" s="340"/>
      <c r="D1" s="340"/>
      <c r="E1" s="340"/>
      <c r="F1" s="340"/>
      <c r="G1" s="340"/>
      <c r="H1" s="340"/>
      <c r="I1" s="340"/>
      <c r="J1" s="340" t="s">
        <v>29</v>
      </c>
      <c r="K1" s="340"/>
      <c r="L1" s="341"/>
    </row>
    <row r="2" spans="1:19" ht="23.1" customHeight="1" x14ac:dyDescent="0.25">
      <c r="A2" s="342" t="s">
        <v>192</v>
      </c>
      <c r="B2" s="343"/>
      <c r="C2" s="343"/>
      <c r="D2" s="343"/>
      <c r="E2" s="344" t="s">
        <v>207</v>
      </c>
      <c r="F2" s="344"/>
      <c r="G2" s="344"/>
      <c r="H2" s="344"/>
      <c r="I2" s="344"/>
      <c r="J2" s="345" t="s">
        <v>208</v>
      </c>
      <c r="K2" s="345"/>
      <c r="L2" s="346"/>
    </row>
    <row r="3" spans="1:19" ht="23.1" customHeight="1" x14ac:dyDescent="0.25">
      <c r="A3" s="54" t="s">
        <v>193</v>
      </c>
      <c r="B3" s="80" t="s">
        <v>194</v>
      </c>
      <c r="C3" s="52" t="s">
        <v>197</v>
      </c>
      <c r="D3" s="80" t="s">
        <v>198</v>
      </c>
      <c r="E3" s="347" t="s">
        <v>200</v>
      </c>
      <c r="F3" s="347"/>
      <c r="G3" s="347"/>
      <c r="H3" s="347"/>
      <c r="I3" s="347"/>
      <c r="J3" s="348" t="s">
        <v>218</v>
      </c>
      <c r="K3" s="348"/>
      <c r="L3" s="349"/>
    </row>
    <row r="4" spans="1:19" ht="23.1" customHeight="1" x14ac:dyDescent="0.25">
      <c r="A4" s="54" t="s">
        <v>9</v>
      </c>
      <c r="B4" s="80" t="s">
        <v>195</v>
      </c>
      <c r="C4" s="52" t="s">
        <v>197</v>
      </c>
      <c r="D4" s="80" t="s">
        <v>198</v>
      </c>
      <c r="E4" s="369" t="s">
        <v>201</v>
      </c>
      <c r="F4" s="369"/>
      <c r="G4" s="369"/>
      <c r="H4" s="369"/>
      <c r="I4" s="369"/>
      <c r="J4" s="348" t="s">
        <v>203</v>
      </c>
      <c r="K4" s="348"/>
      <c r="L4" s="349"/>
    </row>
    <row r="5" spans="1:19" ht="23.1" customHeight="1" thickBot="1" x14ac:dyDescent="0.3">
      <c r="A5" s="70" t="s">
        <v>10</v>
      </c>
      <c r="B5" s="89" t="s">
        <v>196</v>
      </c>
      <c r="C5" s="72" t="s">
        <v>197</v>
      </c>
      <c r="D5" s="89" t="s">
        <v>199</v>
      </c>
      <c r="E5" s="370" t="s">
        <v>204</v>
      </c>
      <c r="F5" s="370"/>
      <c r="G5" s="370"/>
      <c r="H5" s="370"/>
      <c r="I5" s="370"/>
      <c r="J5" s="359" t="s">
        <v>205</v>
      </c>
      <c r="K5" s="359"/>
      <c r="L5" s="360"/>
    </row>
    <row r="6" spans="1:19" ht="23.1" customHeight="1" thickBot="1" x14ac:dyDescent="0.3">
      <c r="A6" s="74" t="s">
        <v>5</v>
      </c>
      <c r="B6" s="75" t="s">
        <v>209</v>
      </c>
      <c r="C6" s="1" t="s">
        <v>2</v>
      </c>
      <c r="D6" s="1" t="s">
        <v>3</v>
      </c>
      <c r="E6" s="88" t="s">
        <v>46</v>
      </c>
      <c r="F6" s="361" t="s">
        <v>33</v>
      </c>
      <c r="G6" s="361"/>
      <c r="H6" s="361"/>
      <c r="I6" s="361"/>
      <c r="J6" s="362" t="s">
        <v>34</v>
      </c>
      <c r="K6" s="362"/>
      <c r="L6" s="76" t="s">
        <v>223</v>
      </c>
    </row>
    <row r="7" spans="1:19" ht="23.1" customHeight="1" x14ac:dyDescent="0.25">
      <c r="A7" s="392" t="s">
        <v>45</v>
      </c>
      <c r="B7" s="393" t="s">
        <v>0</v>
      </c>
      <c r="C7" s="406" t="s">
        <v>22</v>
      </c>
      <c r="D7" s="407">
        <v>6</v>
      </c>
      <c r="E7" s="403">
        <v>88</v>
      </c>
      <c r="F7" s="399" t="s">
        <v>40</v>
      </c>
      <c r="G7" s="399"/>
      <c r="H7" s="399"/>
      <c r="I7" s="399"/>
      <c r="J7" s="73">
        <v>32</v>
      </c>
      <c r="K7" s="397">
        <f>J7+J8+J9+J10</f>
        <v>48.6</v>
      </c>
      <c r="L7" s="371">
        <f>K7/8</f>
        <v>6.0750000000000002</v>
      </c>
    </row>
    <row r="8" spans="1:19" ht="23.1" customHeight="1" x14ac:dyDescent="0.25">
      <c r="A8" s="355"/>
      <c r="B8" s="374"/>
      <c r="C8" s="383"/>
      <c r="D8" s="383"/>
      <c r="E8" s="366"/>
      <c r="F8" s="366" t="s">
        <v>41</v>
      </c>
      <c r="G8" s="366"/>
      <c r="H8" s="366"/>
      <c r="I8" s="366"/>
      <c r="J8" s="30">
        <v>0</v>
      </c>
      <c r="K8" s="389"/>
      <c r="L8" s="372"/>
    </row>
    <row r="9" spans="1:19" ht="23.1" customHeight="1" x14ac:dyDescent="0.25">
      <c r="A9" s="355"/>
      <c r="B9" s="374"/>
      <c r="C9" s="383"/>
      <c r="D9" s="383"/>
      <c r="E9" s="366"/>
      <c r="F9" s="366" t="s">
        <v>42</v>
      </c>
      <c r="G9" s="366"/>
      <c r="H9" s="366"/>
      <c r="I9" s="366"/>
      <c r="J9" s="30">
        <v>7</v>
      </c>
      <c r="K9" s="389"/>
      <c r="L9" s="372"/>
    </row>
    <row r="10" spans="1:19" ht="23.1" customHeight="1" x14ac:dyDescent="0.25">
      <c r="A10" s="355"/>
      <c r="B10" s="374"/>
      <c r="C10" s="383"/>
      <c r="D10" s="383"/>
      <c r="E10" s="366"/>
      <c r="F10" s="368" t="s">
        <v>43</v>
      </c>
      <c r="G10" s="368"/>
      <c r="H10" s="368"/>
      <c r="I10" s="368"/>
      <c r="J10" s="31">
        <v>9.6</v>
      </c>
      <c r="K10" s="389"/>
      <c r="L10" s="372"/>
    </row>
    <row r="11" spans="1:19" ht="23.1" customHeight="1" x14ac:dyDescent="0.25">
      <c r="A11" s="355"/>
      <c r="B11" s="41" t="s">
        <v>1</v>
      </c>
      <c r="C11" s="42"/>
      <c r="D11" s="42"/>
      <c r="E11" s="43"/>
      <c r="F11" s="381" t="s">
        <v>44</v>
      </c>
      <c r="G11" s="381"/>
      <c r="H11" s="381"/>
      <c r="I11" s="381"/>
      <c r="J11" s="44"/>
      <c r="K11" s="44"/>
      <c r="L11" s="45"/>
    </row>
    <row r="12" spans="1:19" ht="23.1" customHeight="1" x14ac:dyDescent="0.25">
      <c r="A12" s="355" t="s">
        <v>45</v>
      </c>
      <c r="B12" s="374" t="s">
        <v>0</v>
      </c>
      <c r="C12" s="383" t="s">
        <v>39</v>
      </c>
      <c r="D12" s="404">
        <v>6</v>
      </c>
      <c r="E12" s="405">
        <v>111</v>
      </c>
      <c r="F12" s="368" t="s">
        <v>35</v>
      </c>
      <c r="G12" s="368"/>
      <c r="H12" s="368"/>
      <c r="I12" s="368"/>
      <c r="J12" s="31">
        <v>10</v>
      </c>
      <c r="K12" s="389">
        <f>J12+J13+J14+J15</f>
        <v>47</v>
      </c>
      <c r="L12" s="372">
        <f>K12/8</f>
        <v>5.875</v>
      </c>
      <c r="S12" s="49"/>
    </row>
    <row r="13" spans="1:19" ht="23.1" customHeight="1" x14ac:dyDescent="0.25">
      <c r="A13" s="355"/>
      <c r="B13" s="374"/>
      <c r="C13" s="383"/>
      <c r="D13" s="383"/>
      <c r="E13" s="366"/>
      <c r="F13" s="368" t="s">
        <v>36</v>
      </c>
      <c r="G13" s="368"/>
      <c r="H13" s="368"/>
      <c r="I13" s="368"/>
      <c r="J13" s="31">
        <v>10</v>
      </c>
      <c r="K13" s="389"/>
      <c r="L13" s="372"/>
    </row>
    <row r="14" spans="1:19" ht="23.1" customHeight="1" x14ac:dyDescent="0.25">
      <c r="A14" s="355"/>
      <c r="B14" s="374"/>
      <c r="C14" s="383"/>
      <c r="D14" s="383"/>
      <c r="E14" s="366"/>
      <c r="F14" s="368" t="s">
        <v>37</v>
      </c>
      <c r="G14" s="368"/>
      <c r="H14" s="368"/>
      <c r="I14" s="368"/>
      <c r="J14" s="32">
        <v>24</v>
      </c>
      <c r="K14" s="389"/>
      <c r="L14" s="372"/>
    </row>
    <row r="15" spans="1:19" ht="23.1" customHeight="1" x14ac:dyDescent="0.25">
      <c r="A15" s="355"/>
      <c r="B15" s="374"/>
      <c r="C15" s="383"/>
      <c r="D15" s="383"/>
      <c r="E15" s="366"/>
      <c r="F15" s="368" t="s">
        <v>38</v>
      </c>
      <c r="G15" s="368"/>
      <c r="H15" s="368"/>
      <c r="I15" s="368"/>
      <c r="J15" s="32">
        <v>3</v>
      </c>
      <c r="K15" s="389"/>
      <c r="L15" s="372"/>
    </row>
    <row r="16" spans="1:19" ht="23.1" customHeight="1" x14ac:dyDescent="0.25">
      <c r="A16" s="355"/>
      <c r="B16" s="41" t="s">
        <v>1</v>
      </c>
      <c r="C16" s="46" t="s">
        <v>114</v>
      </c>
      <c r="D16" s="42"/>
      <c r="E16" s="101">
        <v>109</v>
      </c>
      <c r="F16" s="391" t="s">
        <v>116</v>
      </c>
      <c r="G16" s="391"/>
      <c r="H16" s="391"/>
      <c r="I16" s="391"/>
      <c r="J16" s="47">
        <v>8</v>
      </c>
      <c r="K16" s="47">
        <f>J16</f>
        <v>8</v>
      </c>
      <c r="L16" s="45">
        <f>K16/8</f>
        <v>1</v>
      </c>
    </row>
    <row r="17" spans="1:12" ht="23.1" customHeight="1" x14ac:dyDescent="0.25">
      <c r="A17" s="355" t="s">
        <v>45</v>
      </c>
      <c r="B17" s="374" t="s">
        <v>0</v>
      </c>
      <c r="C17" s="354" t="s">
        <v>27</v>
      </c>
      <c r="D17" s="390">
        <v>7</v>
      </c>
      <c r="E17" s="390">
        <v>161</v>
      </c>
      <c r="F17" s="354" t="s">
        <v>183</v>
      </c>
      <c r="G17" s="354"/>
      <c r="H17" s="354"/>
      <c r="I17" s="354"/>
      <c r="J17" s="32">
        <v>12</v>
      </c>
      <c r="K17" s="376">
        <f>J17+J18+J19+J20</f>
        <v>52</v>
      </c>
      <c r="L17" s="372">
        <f>K17/8</f>
        <v>6.5</v>
      </c>
    </row>
    <row r="18" spans="1:12" ht="23.1" customHeight="1" x14ac:dyDescent="0.25">
      <c r="A18" s="355"/>
      <c r="B18" s="374"/>
      <c r="C18" s="368"/>
      <c r="D18" s="368"/>
      <c r="E18" s="368"/>
      <c r="F18" s="354" t="s">
        <v>184</v>
      </c>
      <c r="G18" s="354"/>
      <c r="H18" s="354"/>
      <c r="I18" s="354"/>
      <c r="J18" s="32">
        <v>30</v>
      </c>
      <c r="K18" s="376"/>
      <c r="L18" s="372"/>
    </row>
    <row r="19" spans="1:12" ht="23.1" customHeight="1" x14ac:dyDescent="0.25">
      <c r="A19" s="355"/>
      <c r="B19" s="374"/>
      <c r="C19" s="368"/>
      <c r="D19" s="368"/>
      <c r="E19" s="368"/>
      <c r="F19" s="354" t="s">
        <v>185</v>
      </c>
      <c r="G19" s="354"/>
      <c r="H19" s="354"/>
      <c r="I19" s="354"/>
      <c r="J19" s="32">
        <v>10</v>
      </c>
      <c r="K19" s="376"/>
      <c r="L19" s="372"/>
    </row>
    <row r="20" spans="1:12" ht="23.1" customHeight="1" x14ac:dyDescent="0.25">
      <c r="A20" s="355"/>
      <c r="B20" s="374"/>
      <c r="C20" s="368"/>
      <c r="D20" s="368"/>
      <c r="E20" s="368"/>
      <c r="F20" s="368"/>
      <c r="G20" s="368"/>
      <c r="H20" s="368"/>
      <c r="I20" s="368"/>
      <c r="J20" s="31"/>
      <c r="K20" s="376"/>
      <c r="L20" s="372"/>
    </row>
    <row r="21" spans="1:12" ht="23.1" customHeight="1" x14ac:dyDescent="0.25">
      <c r="A21" s="355"/>
      <c r="B21" s="41" t="s">
        <v>1</v>
      </c>
      <c r="C21" s="51" t="s">
        <v>186</v>
      </c>
      <c r="D21" s="42"/>
      <c r="E21" s="96">
        <v>123</v>
      </c>
      <c r="F21" s="378" t="s">
        <v>187</v>
      </c>
      <c r="G21" s="378"/>
      <c r="H21" s="378"/>
      <c r="I21" s="378"/>
      <c r="J21" s="48">
        <v>12.5</v>
      </c>
      <c r="K21" s="48">
        <f>J21</f>
        <v>12.5</v>
      </c>
      <c r="L21" s="45">
        <f>K21/8</f>
        <v>1.5625</v>
      </c>
    </row>
    <row r="22" spans="1:12" ht="23.1" customHeight="1" x14ac:dyDescent="0.25">
      <c r="A22" s="35" t="s">
        <v>4</v>
      </c>
      <c r="B22" s="19" t="s">
        <v>0</v>
      </c>
      <c r="C22" s="50" t="s">
        <v>31</v>
      </c>
      <c r="D22" s="100">
        <v>14</v>
      </c>
      <c r="E22" s="100">
        <v>157</v>
      </c>
      <c r="F22" s="354"/>
      <c r="G22" s="354"/>
      <c r="H22" s="354"/>
      <c r="I22" s="354"/>
      <c r="J22" s="32"/>
      <c r="K22" s="32">
        <f>J22</f>
        <v>0</v>
      </c>
      <c r="L22" s="37">
        <f>K22/8</f>
        <v>0</v>
      </c>
    </row>
    <row r="23" spans="1:12" ht="23.1" customHeight="1" x14ac:dyDescent="0.25">
      <c r="A23" s="355" t="s">
        <v>11</v>
      </c>
      <c r="B23" s="356"/>
      <c r="C23" s="50" t="s">
        <v>7</v>
      </c>
      <c r="D23" s="16"/>
      <c r="E23" s="100">
        <v>162</v>
      </c>
      <c r="F23" s="354"/>
      <c r="G23" s="354"/>
      <c r="H23" s="354"/>
      <c r="I23" s="354"/>
      <c r="J23" s="32"/>
      <c r="K23" s="32">
        <f>J23</f>
        <v>0</v>
      </c>
      <c r="L23" s="37">
        <f>K23/8</f>
        <v>0</v>
      </c>
    </row>
    <row r="24" spans="1:12" ht="23.1" customHeight="1" x14ac:dyDescent="0.25">
      <c r="A24" s="337" t="s">
        <v>6</v>
      </c>
      <c r="B24" s="338"/>
      <c r="C24" s="33"/>
      <c r="D24" s="33"/>
      <c r="E24" s="33"/>
      <c r="F24" s="339"/>
      <c r="G24" s="339"/>
      <c r="H24" s="339"/>
      <c r="I24" s="339"/>
      <c r="J24" s="34"/>
      <c r="K24" s="34">
        <f>J24</f>
        <v>0</v>
      </c>
      <c r="L24" s="38">
        <f>K24/8</f>
        <v>0</v>
      </c>
    </row>
    <row r="25" spans="1:12" ht="23.1" customHeight="1" x14ac:dyDescent="0.25">
      <c r="A25" s="337" t="s">
        <v>6</v>
      </c>
      <c r="B25" s="338"/>
      <c r="C25" s="33"/>
      <c r="D25" s="33"/>
      <c r="E25" s="33"/>
      <c r="F25" s="339"/>
      <c r="G25" s="339"/>
      <c r="H25" s="339"/>
      <c r="I25" s="339"/>
      <c r="J25" s="34"/>
      <c r="K25" s="34">
        <f>J25</f>
        <v>0</v>
      </c>
      <c r="L25" s="38">
        <f>K25/8</f>
        <v>0</v>
      </c>
    </row>
    <row r="26" spans="1:12" s="17" customFormat="1" ht="23.1" customHeight="1" thickBot="1" x14ac:dyDescent="0.3">
      <c r="A26" s="350" t="s">
        <v>286</v>
      </c>
      <c r="B26" s="351"/>
      <c r="C26" s="102">
        <f>D7+D12+D17</f>
        <v>19</v>
      </c>
      <c r="D26" s="102" t="s">
        <v>287</v>
      </c>
      <c r="E26" s="99">
        <f>SUM(E7:E25)/7</f>
        <v>130.14285714285714</v>
      </c>
      <c r="F26" s="352"/>
      <c r="G26" s="352"/>
      <c r="H26" s="352"/>
      <c r="I26" s="352"/>
      <c r="J26" s="36" t="s">
        <v>115</v>
      </c>
      <c r="K26" s="36">
        <f>SUM(K7:K25)</f>
        <v>168.1</v>
      </c>
      <c r="L26" s="39">
        <f>SUM(L7:L25)</f>
        <v>21.012499999999999</v>
      </c>
    </row>
    <row r="27" spans="1:12" ht="23.1" customHeight="1" thickBot="1" x14ac:dyDescent="0.3"/>
    <row r="28" spans="1:12" ht="23.1" customHeight="1" thickBot="1" x14ac:dyDescent="0.3">
      <c r="A28" s="373" t="s">
        <v>211</v>
      </c>
      <c r="B28" s="340"/>
      <c r="C28" s="340"/>
      <c r="D28" s="340"/>
      <c r="E28" s="340"/>
      <c r="F28" s="340"/>
      <c r="G28" s="340"/>
      <c r="H28" s="340"/>
      <c r="I28" s="340"/>
      <c r="J28" s="340" t="s">
        <v>210</v>
      </c>
      <c r="K28" s="340"/>
      <c r="L28" s="341"/>
    </row>
    <row r="29" spans="1:12" ht="23.1" customHeight="1" x14ac:dyDescent="0.25">
      <c r="A29" s="342" t="s">
        <v>192</v>
      </c>
      <c r="B29" s="343"/>
      <c r="C29" s="343"/>
      <c r="D29" s="343"/>
      <c r="E29" s="344" t="s">
        <v>207</v>
      </c>
      <c r="F29" s="344"/>
      <c r="G29" s="344"/>
      <c r="H29" s="344"/>
      <c r="I29" s="344"/>
      <c r="J29" s="345" t="s">
        <v>208</v>
      </c>
      <c r="K29" s="345"/>
      <c r="L29" s="346"/>
    </row>
    <row r="30" spans="1:12" ht="23.1" customHeight="1" x14ac:dyDescent="0.25">
      <c r="A30" s="54" t="s">
        <v>193</v>
      </c>
      <c r="B30" s="80" t="s">
        <v>194</v>
      </c>
      <c r="C30" s="52" t="s">
        <v>197</v>
      </c>
      <c r="D30" s="80" t="s">
        <v>198</v>
      </c>
      <c r="E30" s="347" t="s">
        <v>200</v>
      </c>
      <c r="F30" s="347"/>
      <c r="G30" s="347"/>
      <c r="H30" s="347"/>
      <c r="I30" s="347"/>
      <c r="J30" s="348" t="s">
        <v>202</v>
      </c>
      <c r="K30" s="348"/>
      <c r="L30" s="349"/>
    </row>
    <row r="31" spans="1:12" ht="23.1" customHeight="1" x14ac:dyDescent="0.25">
      <c r="A31" s="54" t="s">
        <v>9</v>
      </c>
      <c r="B31" s="80" t="s">
        <v>195</v>
      </c>
      <c r="C31" s="52" t="s">
        <v>197</v>
      </c>
      <c r="D31" s="80" t="s">
        <v>198</v>
      </c>
      <c r="E31" s="369" t="s">
        <v>201</v>
      </c>
      <c r="F31" s="369"/>
      <c r="G31" s="369"/>
      <c r="H31" s="369"/>
      <c r="I31" s="369"/>
      <c r="J31" s="348" t="s">
        <v>203</v>
      </c>
      <c r="K31" s="348"/>
      <c r="L31" s="349"/>
    </row>
    <row r="32" spans="1:12" ht="23.1" customHeight="1" thickBot="1" x14ac:dyDescent="0.3">
      <c r="A32" s="70" t="s">
        <v>10</v>
      </c>
      <c r="B32" s="89" t="s">
        <v>196</v>
      </c>
      <c r="C32" s="72" t="s">
        <v>197</v>
      </c>
      <c r="D32" s="89" t="s">
        <v>199</v>
      </c>
      <c r="E32" s="370" t="s">
        <v>204</v>
      </c>
      <c r="F32" s="370"/>
      <c r="G32" s="370"/>
      <c r="H32" s="370"/>
      <c r="I32" s="370"/>
      <c r="J32" s="359" t="s">
        <v>205</v>
      </c>
      <c r="K32" s="359"/>
      <c r="L32" s="360"/>
    </row>
    <row r="33" spans="1:19" ht="23.1" customHeight="1" thickBot="1" x14ac:dyDescent="0.3">
      <c r="A33" s="74" t="s">
        <v>5</v>
      </c>
      <c r="B33" s="75" t="s">
        <v>209</v>
      </c>
      <c r="C33" s="1" t="s">
        <v>2</v>
      </c>
      <c r="D33" s="1" t="s">
        <v>3</v>
      </c>
      <c r="E33" s="88" t="s">
        <v>46</v>
      </c>
      <c r="F33" s="361" t="s">
        <v>33</v>
      </c>
      <c r="G33" s="361"/>
      <c r="H33" s="361"/>
      <c r="I33" s="361"/>
      <c r="J33" s="362" t="s">
        <v>34</v>
      </c>
      <c r="K33" s="362"/>
      <c r="L33" s="76" t="s">
        <v>223</v>
      </c>
    </row>
    <row r="34" spans="1:19" ht="23.1" customHeight="1" x14ac:dyDescent="0.25">
      <c r="A34" s="392" t="s">
        <v>45</v>
      </c>
      <c r="B34" s="393" t="s">
        <v>0</v>
      </c>
      <c r="C34" s="394" t="s">
        <v>190</v>
      </c>
      <c r="D34" s="395">
        <v>6</v>
      </c>
      <c r="E34" s="396">
        <v>85</v>
      </c>
      <c r="F34" s="364" t="s">
        <v>188</v>
      </c>
      <c r="G34" s="364"/>
      <c r="H34" s="364"/>
      <c r="I34" s="364"/>
      <c r="J34" s="73">
        <v>30</v>
      </c>
      <c r="K34" s="397">
        <f>J34+J35+J36+J37</f>
        <v>48.1</v>
      </c>
      <c r="L34" s="371">
        <f>K34/8</f>
        <v>6.0125000000000002</v>
      </c>
    </row>
    <row r="35" spans="1:19" ht="23.1" customHeight="1" x14ac:dyDescent="0.25">
      <c r="A35" s="355"/>
      <c r="B35" s="374"/>
      <c r="C35" s="383"/>
      <c r="D35" s="383"/>
      <c r="E35" s="366"/>
      <c r="F35" s="366" t="s">
        <v>41</v>
      </c>
      <c r="G35" s="366"/>
      <c r="H35" s="366"/>
      <c r="I35" s="366"/>
      <c r="J35" s="30">
        <v>0</v>
      </c>
      <c r="K35" s="389"/>
      <c r="L35" s="372"/>
    </row>
    <row r="36" spans="1:19" ht="23.1" customHeight="1" x14ac:dyDescent="0.25">
      <c r="A36" s="355"/>
      <c r="B36" s="374"/>
      <c r="C36" s="383"/>
      <c r="D36" s="383"/>
      <c r="E36" s="366"/>
      <c r="F36" s="367" t="s">
        <v>189</v>
      </c>
      <c r="G36" s="367"/>
      <c r="H36" s="367"/>
      <c r="I36" s="367"/>
      <c r="J36" s="30">
        <v>8.5</v>
      </c>
      <c r="K36" s="389"/>
      <c r="L36" s="372"/>
    </row>
    <row r="37" spans="1:19" ht="23.1" customHeight="1" x14ac:dyDescent="0.25">
      <c r="A37" s="355"/>
      <c r="B37" s="374"/>
      <c r="C37" s="383"/>
      <c r="D37" s="383"/>
      <c r="E37" s="366"/>
      <c r="F37" s="368" t="s">
        <v>43</v>
      </c>
      <c r="G37" s="368"/>
      <c r="H37" s="368"/>
      <c r="I37" s="368"/>
      <c r="J37" s="87">
        <v>9.6</v>
      </c>
      <c r="K37" s="389"/>
      <c r="L37" s="372"/>
    </row>
    <row r="38" spans="1:19" ht="23.1" customHeight="1" x14ac:dyDescent="0.25">
      <c r="A38" s="355"/>
      <c r="B38" s="41" t="s">
        <v>1</v>
      </c>
      <c r="C38" s="85" t="s">
        <v>191</v>
      </c>
      <c r="D38" s="81"/>
      <c r="E38" s="95">
        <v>135</v>
      </c>
      <c r="F38" s="378" t="s">
        <v>44</v>
      </c>
      <c r="G38" s="381"/>
      <c r="H38" s="381"/>
      <c r="I38" s="381"/>
      <c r="J38" s="44">
        <v>0</v>
      </c>
      <c r="K38" s="44">
        <f>J38</f>
        <v>0</v>
      </c>
      <c r="L38" s="45">
        <f>K38/8</f>
        <v>0</v>
      </c>
    </row>
    <row r="39" spans="1:19" ht="23.1" customHeight="1" x14ac:dyDescent="0.25">
      <c r="A39" s="355" t="s">
        <v>45</v>
      </c>
      <c r="B39" s="374" t="s">
        <v>0</v>
      </c>
      <c r="C39" s="398" t="s">
        <v>39</v>
      </c>
      <c r="D39" s="384">
        <v>5</v>
      </c>
      <c r="E39" s="385">
        <v>77</v>
      </c>
      <c r="F39" s="368" t="s">
        <v>35</v>
      </c>
      <c r="G39" s="368"/>
      <c r="H39" s="368"/>
      <c r="I39" s="368"/>
      <c r="J39" s="87">
        <v>10</v>
      </c>
      <c r="K39" s="389">
        <f>J39+J40+J41+J42</f>
        <v>41</v>
      </c>
      <c r="L39" s="372">
        <f>K39/8</f>
        <v>5.125</v>
      </c>
      <c r="S39" s="49"/>
    </row>
    <row r="40" spans="1:19" ht="23.1" customHeight="1" x14ac:dyDescent="0.25">
      <c r="A40" s="355"/>
      <c r="B40" s="374"/>
      <c r="C40" s="383"/>
      <c r="D40" s="383"/>
      <c r="E40" s="366"/>
      <c r="F40" s="354" t="s">
        <v>215</v>
      </c>
      <c r="G40" s="368"/>
      <c r="H40" s="368"/>
      <c r="I40" s="368"/>
      <c r="J40" s="87">
        <v>10</v>
      </c>
      <c r="K40" s="389"/>
      <c r="L40" s="372"/>
    </row>
    <row r="41" spans="1:19" ht="23.1" customHeight="1" x14ac:dyDescent="0.25">
      <c r="A41" s="355"/>
      <c r="B41" s="374"/>
      <c r="C41" s="383"/>
      <c r="D41" s="383"/>
      <c r="E41" s="366"/>
      <c r="F41" s="354" t="s">
        <v>216</v>
      </c>
      <c r="G41" s="368"/>
      <c r="H41" s="368"/>
      <c r="I41" s="368"/>
      <c r="J41" s="83">
        <v>18</v>
      </c>
      <c r="K41" s="389"/>
      <c r="L41" s="372"/>
    </row>
    <row r="42" spans="1:19" ht="23.1" customHeight="1" x14ac:dyDescent="0.25">
      <c r="A42" s="355"/>
      <c r="B42" s="374"/>
      <c r="C42" s="383"/>
      <c r="D42" s="383"/>
      <c r="E42" s="366"/>
      <c r="F42" s="354" t="s">
        <v>217</v>
      </c>
      <c r="G42" s="368"/>
      <c r="H42" s="368"/>
      <c r="I42" s="368"/>
      <c r="J42" s="83">
        <v>3</v>
      </c>
      <c r="K42" s="389"/>
      <c r="L42" s="372"/>
    </row>
    <row r="43" spans="1:19" ht="23.1" customHeight="1" x14ac:dyDescent="0.25">
      <c r="A43" s="355"/>
      <c r="B43" s="41" t="s">
        <v>1</v>
      </c>
      <c r="C43" s="85" t="s">
        <v>224</v>
      </c>
      <c r="D43" s="81"/>
      <c r="E43" s="96">
        <v>112</v>
      </c>
      <c r="F43" s="378" t="s">
        <v>225</v>
      </c>
      <c r="G43" s="391"/>
      <c r="H43" s="391"/>
      <c r="I43" s="391"/>
      <c r="J43" s="47"/>
      <c r="K43" s="47">
        <f>J43</f>
        <v>0</v>
      </c>
      <c r="L43" s="45">
        <f>K43/8</f>
        <v>0</v>
      </c>
    </row>
    <row r="44" spans="1:19" ht="23.1" customHeight="1" x14ac:dyDescent="0.25">
      <c r="A44" s="355" t="s">
        <v>45</v>
      </c>
      <c r="B44" s="374" t="s">
        <v>0</v>
      </c>
      <c r="C44" s="353" t="s">
        <v>279</v>
      </c>
      <c r="D44" s="375">
        <v>7</v>
      </c>
      <c r="E44" s="375">
        <v>119</v>
      </c>
      <c r="F44" s="353" t="s">
        <v>275</v>
      </c>
      <c r="G44" s="354"/>
      <c r="H44" s="354"/>
      <c r="I44" s="354"/>
      <c r="J44" s="83">
        <v>15</v>
      </c>
      <c r="K44" s="376">
        <f>J44+J45+J46+J47</f>
        <v>55</v>
      </c>
      <c r="L44" s="372">
        <f>K44/8</f>
        <v>6.875</v>
      </c>
    </row>
    <row r="45" spans="1:19" ht="23.1" customHeight="1" x14ac:dyDescent="0.25">
      <c r="A45" s="355"/>
      <c r="B45" s="374"/>
      <c r="C45" s="368"/>
      <c r="D45" s="368"/>
      <c r="E45" s="368"/>
      <c r="F45" s="353" t="s">
        <v>276</v>
      </c>
      <c r="G45" s="354"/>
      <c r="H45" s="354"/>
      <c r="I45" s="354"/>
      <c r="J45" s="83">
        <v>5</v>
      </c>
      <c r="K45" s="376"/>
      <c r="L45" s="372"/>
    </row>
    <row r="46" spans="1:19" ht="23.1" customHeight="1" x14ac:dyDescent="0.25">
      <c r="A46" s="355"/>
      <c r="B46" s="374"/>
      <c r="C46" s="368"/>
      <c r="D46" s="368"/>
      <c r="E46" s="368"/>
      <c r="F46" s="353" t="s">
        <v>277</v>
      </c>
      <c r="G46" s="354"/>
      <c r="H46" s="354"/>
      <c r="I46" s="354"/>
      <c r="J46" s="83">
        <v>17</v>
      </c>
      <c r="K46" s="376"/>
      <c r="L46" s="372"/>
    </row>
    <row r="47" spans="1:19" ht="23.1" customHeight="1" x14ac:dyDescent="0.25">
      <c r="A47" s="355"/>
      <c r="B47" s="374"/>
      <c r="C47" s="368"/>
      <c r="D47" s="368"/>
      <c r="E47" s="368"/>
      <c r="F47" s="353" t="s">
        <v>278</v>
      </c>
      <c r="G47" s="368"/>
      <c r="H47" s="368"/>
      <c r="I47" s="368"/>
      <c r="J47" s="87">
        <v>18</v>
      </c>
      <c r="K47" s="376"/>
      <c r="L47" s="372"/>
    </row>
    <row r="48" spans="1:19" ht="23.1" customHeight="1" x14ac:dyDescent="0.25">
      <c r="A48" s="355"/>
      <c r="B48" s="41" t="s">
        <v>1</v>
      </c>
      <c r="C48" s="91" t="s">
        <v>280</v>
      </c>
      <c r="D48" s="81"/>
      <c r="E48" s="97">
        <v>124</v>
      </c>
      <c r="F48" s="377" t="s">
        <v>281</v>
      </c>
      <c r="G48" s="378"/>
      <c r="H48" s="378"/>
      <c r="I48" s="378"/>
      <c r="J48" s="48">
        <v>7.5</v>
      </c>
      <c r="K48" s="48">
        <f>J48</f>
        <v>7.5</v>
      </c>
      <c r="L48" s="45">
        <f>K48/8</f>
        <v>0.9375</v>
      </c>
    </row>
    <row r="49" spans="1:12" ht="23.1" customHeight="1" x14ac:dyDescent="0.25">
      <c r="A49" s="78" t="s">
        <v>4</v>
      </c>
      <c r="B49" s="82" t="s">
        <v>0</v>
      </c>
      <c r="C49" s="92" t="s">
        <v>282</v>
      </c>
      <c r="D49" s="94">
        <v>14</v>
      </c>
      <c r="E49" s="94">
        <v>103</v>
      </c>
      <c r="F49" s="353" t="s">
        <v>283</v>
      </c>
      <c r="G49" s="354"/>
      <c r="H49" s="354"/>
      <c r="I49" s="354"/>
      <c r="J49" s="83">
        <v>8.4</v>
      </c>
      <c r="K49" s="83">
        <f>J49</f>
        <v>8.4</v>
      </c>
      <c r="L49" s="84">
        <f>K49/8</f>
        <v>1.05</v>
      </c>
    </row>
    <row r="50" spans="1:12" ht="23.1" customHeight="1" x14ac:dyDescent="0.25">
      <c r="A50" s="355" t="s">
        <v>11</v>
      </c>
      <c r="B50" s="356"/>
      <c r="C50" s="92" t="s">
        <v>7</v>
      </c>
      <c r="D50" s="92"/>
      <c r="E50" s="94">
        <v>133</v>
      </c>
      <c r="F50" s="354"/>
      <c r="G50" s="354"/>
      <c r="H50" s="354"/>
      <c r="I50" s="354"/>
      <c r="J50" s="83"/>
      <c r="K50" s="83">
        <f>J50</f>
        <v>0</v>
      </c>
      <c r="L50" s="84">
        <f>K50/8</f>
        <v>0</v>
      </c>
    </row>
    <row r="51" spans="1:12" ht="23.1" customHeight="1" x14ac:dyDescent="0.25">
      <c r="A51" s="337" t="s">
        <v>6</v>
      </c>
      <c r="B51" s="338"/>
      <c r="C51" s="93" t="s">
        <v>284</v>
      </c>
      <c r="D51" s="93"/>
      <c r="E51" s="98">
        <v>69</v>
      </c>
      <c r="F51" s="379" t="s">
        <v>285</v>
      </c>
      <c r="G51" s="339"/>
      <c r="H51" s="339"/>
      <c r="I51" s="339"/>
      <c r="J51" s="34">
        <v>21</v>
      </c>
      <c r="K51" s="34">
        <f>J51</f>
        <v>21</v>
      </c>
      <c r="L51" s="38">
        <f>K51/8</f>
        <v>2.625</v>
      </c>
    </row>
    <row r="52" spans="1:12" ht="23.1" customHeight="1" x14ac:dyDescent="0.25">
      <c r="A52" s="337" t="s">
        <v>6</v>
      </c>
      <c r="B52" s="338"/>
      <c r="C52" s="79"/>
      <c r="D52" s="79"/>
      <c r="E52" s="79"/>
      <c r="F52" s="339"/>
      <c r="G52" s="339"/>
      <c r="H52" s="339"/>
      <c r="I52" s="339"/>
      <c r="J52" s="34"/>
      <c r="K52" s="34">
        <f>J52</f>
        <v>0</v>
      </c>
      <c r="L52" s="38">
        <f>K52/8</f>
        <v>0</v>
      </c>
    </row>
    <row r="53" spans="1:12" s="17" customFormat="1" ht="23.1" customHeight="1" thickBot="1" x14ac:dyDescent="0.3">
      <c r="A53" s="350" t="s">
        <v>286</v>
      </c>
      <c r="B53" s="351"/>
      <c r="C53" s="102">
        <f>D34+D39+D44</f>
        <v>18</v>
      </c>
      <c r="D53" s="102" t="s">
        <v>287</v>
      </c>
      <c r="E53" s="99">
        <f>(E34+E38+E39+E43+E44+E48+E49+E50+E51)/9</f>
        <v>106.33333333333333</v>
      </c>
      <c r="F53" s="352"/>
      <c r="G53" s="352"/>
      <c r="H53" s="352"/>
      <c r="I53" s="352"/>
      <c r="J53" s="36" t="s">
        <v>115</v>
      </c>
      <c r="K53" s="36">
        <f>SUM(K34:K52)</f>
        <v>181</v>
      </c>
      <c r="L53" s="39">
        <f>SUM(L34:L52)</f>
        <v>22.625</v>
      </c>
    </row>
    <row r="54" spans="1:12" ht="23.1" customHeight="1" thickBot="1" x14ac:dyDescent="0.3"/>
    <row r="55" spans="1:12" ht="23.1" customHeight="1" thickBot="1" x14ac:dyDescent="0.3">
      <c r="A55" s="373" t="s">
        <v>211</v>
      </c>
      <c r="B55" s="340"/>
      <c r="C55" s="340"/>
      <c r="D55" s="340"/>
      <c r="E55" s="340"/>
      <c r="F55" s="340"/>
      <c r="G55" s="340"/>
      <c r="H55" s="340"/>
      <c r="I55" s="340"/>
      <c r="J55" s="340" t="s">
        <v>219</v>
      </c>
      <c r="K55" s="340"/>
      <c r="L55" s="341"/>
    </row>
    <row r="56" spans="1:12" ht="23.1" customHeight="1" x14ac:dyDescent="0.25">
      <c r="A56" s="342" t="s">
        <v>192</v>
      </c>
      <c r="B56" s="343"/>
      <c r="C56" s="343"/>
      <c r="D56" s="343"/>
      <c r="E56" s="344" t="s">
        <v>207</v>
      </c>
      <c r="F56" s="344"/>
      <c r="G56" s="344"/>
      <c r="H56" s="344"/>
      <c r="I56" s="344"/>
      <c r="J56" s="345" t="s">
        <v>208</v>
      </c>
      <c r="K56" s="345"/>
      <c r="L56" s="346"/>
    </row>
    <row r="57" spans="1:12" ht="23.1" customHeight="1" x14ac:dyDescent="0.25">
      <c r="A57" s="54" t="s">
        <v>193</v>
      </c>
      <c r="B57" s="80" t="s">
        <v>194</v>
      </c>
      <c r="C57" s="52" t="s">
        <v>197</v>
      </c>
      <c r="D57" s="80" t="s">
        <v>198</v>
      </c>
      <c r="E57" s="347" t="s">
        <v>200</v>
      </c>
      <c r="F57" s="347"/>
      <c r="G57" s="347"/>
      <c r="H57" s="347"/>
      <c r="I57" s="347"/>
      <c r="J57" s="348" t="s">
        <v>202</v>
      </c>
      <c r="K57" s="348"/>
      <c r="L57" s="349"/>
    </row>
    <row r="58" spans="1:12" ht="23.1" customHeight="1" x14ac:dyDescent="0.25">
      <c r="A58" s="54" t="s">
        <v>9</v>
      </c>
      <c r="B58" s="80" t="s">
        <v>195</v>
      </c>
      <c r="C58" s="52" t="s">
        <v>197</v>
      </c>
      <c r="D58" s="80" t="s">
        <v>198</v>
      </c>
      <c r="E58" s="369" t="s">
        <v>201</v>
      </c>
      <c r="F58" s="369"/>
      <c r="G58" s="369"/>
      <c r="H58" s="369"/>
      <c r="I58" s="369"/>
      <c r="J58" s="348" t="s">
        <v>203</v>
      </c>
      <c r="K58" s="348"/>
      <c r="L58" s="349"/>
    </row>
    <row r="59" spans="1:12" ht="23.1" customHeight="1" thickBot="1" x14ac:dyDescent="0.3">
      <c r="A59" s="70" t="s">
        <v>10</v>
      </c>
      <c r="B59" s="89" t="s">
        <v>196</v>
      </c>
      <c r="C59" s="72" t="s">
        <v>197</v>
      </c>
      <c r="D59" s="89" t="s">
        <v>199</v>
      </c>
      <c r="E59" s="370" t="s">
        <v>204</v>
      </c>
      <c r="F59" s="370"/>
      <c r="G59" s="370"/>
      <c r="H59" s="370"/>
      <c r="I59" s="370"/>
      <c r="J59" s="359" t="s">
        <v>205</v>
      </c>
      <c r="K59" s="359"/>
      <c r="L59" s="360"/>
    </row>
    <row r="60" spans="1:12" ht="23.1" customHeight="1" thickBot="1" x14ac:dyDescent="0.3">
      <c r="A60" s="74" t="s">
        <v>5</v>
      </c>
      <c r="B60" s="75" t="s">
        <v>209</v>
      </c>
      <c r="C60" s="1" t="s">
        <v>2</v>
      </c>
      <c r="D60" s="1" t="s">
        <v>3</v>
      </c>
      <c r="E60" s="88" t="s">
        <v>46</v>
      </c>
      <c r="F60" s="361" t="s">
        <v>33</v>
      </c>
      <c r="G60" s="361"/>
      <c r="H60" s="361"/>
      <c r="I60" s="361"/>
      <c r="J60" s="362" t="s">
        <v>34</v>
      </c>
      <c r="K60" s="362"/>
      <c r="L60" s="76" t="s">
        <v>223</v>
      </c>
    </row>
    <row r="61" spans="1:12" ht="23.1" customHeight="1" x14ac:dyDescent="0.25">
      <c r="A61" s="392" t="s">
        <v>45</v>
      </c>
      <c r="B61" s="393" t="s">
        <v>0</v>
      </c>
      <c r="C61" s="401" t="s">
        <v>24</v>
      </c>
      <c r="D61" s="395">
        <v>6</v>
      </c>
      <c r="E61" s="396">
        <v>79</v>
      </c>
      <c r="F61" s="363" t="s">
        <v>288</v>
      </c>
      <c r="G61" s="364"/>
      <c r="H61" s="364"/>
      <c r="I61" s="364"/>
      <c r="J61" s="73">
        <v>30</v>
      </c>
      <c r="K61" s="397">
        <f>J61+J62+J63+J64</f>
        <v>48.1</v>
      </c>
      <c r="L61" s="371">
        <f>K61/8</f>
        <v>6.0125000000000002</v>
      </c>
    </row>
    <row r="62" spans="1:12" ht="23.1" customHeight="1" x14ac:dyDescent="0.25">
      <c r="A62" s="355"/>
      <c r="B62" s="374"/>
      <c r="C62" s="383"/>
      <c r="D62" s="383"/>
      <c r="E62" s="366"/>
      <c r="F62" s="365" t="s">
        <v>41</v>
      </c>
      <c r="G62" s="366"/>
      <c r="H62" s="366"/>
      <c r="I62" s="366"/>
      <c r="J62" s="30">
        <v>0</v>
      </c>
      <c r="K62" s="389"/>
      <c r="L62" s="372"/>
    </row>
    <row r="63" spans="1:12" ht="23.1" customHeight="1" x14ac:dyDescent="0.25">
      <c r="A63" s="355"/>
      <c r="B63" s="374"/>
      <c r="C63" s="383"/>
      <c r="D63" s="383"/>
      <c r="E63" s="366"/>
      <c r="F63" s="365" t="s">
        <v>189</v>
      </c>
      <c r="G63" s="367"/>
      <c r="H63" s="367"/>
      <c r="I63" s="367"/>
      <c r="J63" s="30">
        <v>8.5</v>
      </c>
      <c r="K63" s="389"/>
      <c r="L63" s="372"/>
    </row>
    <row r="64" spans="1:12" ht="23.1" customHeight="1" x14ac:dyDescent="0.25">
      <c r="A64" s="355"/>
      <c r="B64" s="374"/>
      <c r="C64" s="383"/>
      <c r="D64" s="383"/>
      <c r="E64" s="366"/>
      <c r="F64" s="353" t="s">
        <v>43</v>
      </c>
      <c r="G64" s="368"/>
      <c r="H64" s="368"/>
      <c r="I64" s="368"/>
      <c r="J64" s="87">
        <v>9.6</v>
      </c>
      <c r="K64" s="389"/>
      <c r="L64" s="372"/>
    </row>
    <row r="65" spans="1:12" ht="23.1" customHeight="1" x14ac:dyDescent="0.25">
      <c r="A65" s="355"/>
      <c r="B65" s="41" t="s">
        <v>1</v>
      </c>
      <c r="C65" s="91" t="s">
        <v>191</v>
      </c>
      <c r="D65" s="81"/>
      <c r="E65" s="95">
        <v>81</v>
      </c>
      <c r="F65" s="377" t="s">
        <v>289</v>
      </c>
      <c r="G65" s="381"/>
      <c r="H65" s="381"/>
      <c r="I65" s="381"/>
      <c r="J65" s="44">
        <v>3</v>
      </c>
      <c r="K65" s="44">
        <f>J65</f>
        <v>3</v>
      </c>
      <c r="L65" s="45">
        <f>K65/8</f>
        <v>0.375</v>
      </c>
    </row>
    <row r="66" spans="1:12" ht="23.1" customHeight="1" x14ac:dyDescent="0.25">
      <c r="A66" s="355" t="s">
        <v>45</v>
      </c>
      <c r="B66" s="374" t="s">
        <v>0</v>
      </c>
      <c r="C66" s="400" t="s">
        <v>479</v>
      </c>
      <c r="D66" s="384">
        <v>5</v>
      </c>
      <c r="E66" s="385">
        <v>69</v>
      </c>
      <c r="F66" s="354" t="s">
        <v>215</v>
      </c>
      <c r="G66" s="368"/>
      <c r="H66" s="368"/>
      <c r="I66" s="368"/>
      <c r="J66" s="87">
        <v>10</v>
      </c>
      <c r="K66" s="389">
        <f>J66+J67+J68+J69</f>
        <v>45.125</v>
      </c>
      <c r="L66" s="372">
        <f>K66/8</f>
        <v>5.640625</v>
      </c>
    </row>
    <row r="67" spans="1:12" ht="23.1" customHeight="1" x14ac:dyDescent="0.25">
      <c r="A67" s="355"/>
      <c r="B67" s="374"/>
      <c r="C67" s="383"/>
      <c r="D67" s="383"/>
      <c r="E67" s="366"/>
      <c r="F67" s="353" t="s">
        <v>37</v>
      </c>
      <c r="G67" s="368"/>
      <c r="H67" s="368"/>
      <c r="I67" s="368"/>
      <c r="J67" s="87">
        <v>24</v>
      </c>
      <c r="K67" s="389"/>
      <c r="L67" s="372"/>
    </row>
    <row r="68" spans="1:12" ht="23.1" customHeight="1" x14ac:dyDescent="0.25">
      <c r="A68" s="355"/>
      <c r="B68" s="374"/>
      <c r="C68" s="383"/>
      <c r="D68" s="383"/>
      <c r="E68" s="366"/>
      <c r="F68" s="368" t="s">
        <v>38</v>
      </c>
      <c r="G68" s="368"/>
      <c r="H68" s="368"/>
      <c r="I68" s="368"/>
      <c r="J68" s="83">
        <v>3</v>
      </c>
      <c r="K68" s="389"/>
      <c r="L68" s="372"/>
    </row>
    <row r="69" spans="1:12" ht="23.1" customHeight="1" x14ac:dyDescent="0.25">
      <c r="A69" s="355"/>
      <c r="B69" s="374"/>
      <c r="C69" s="383"/>
      <c r="D69" s="383"/>
      <c r="E69" s="366"/>
      <c r="F69" s="353" t="s">
        <v>478</v>
      </c>
      <c r="G69" s="368"/>
      <c r="H69" s="368"/>
      <c r="I69" s="368"/>
      <c r="J69" s="83">
        <v>8.125</v>
      </c>
      <c r="K69" s="389"/>
      <c r="L69" s="372"/>
    </row>
    <row r="70" spans="1:12" ht="23.1" customHeight="1" x14ac:dyDescent="0.25">
      <c r="A70" s="355"/>
      <c r="B70" s="41" t="s">
        <v>1</v>
      </c>
      <c r="C70" s="91" t="s">
        <v>615</v>
      </c>
      <c r="D70" s="81"/>
      <c r="E70" s="96">
        <v>175</v>
      </c>
      <c r="F70" s="378"/>
      <c r="G70" s="391"/>
      <c r="H70" s="391"/>
      <c r="I70" s="391"/>
      <c r="J70" s="47"/>
      <c r="K70" s="47">
        <f>J70</f>
        <v>0</v>
      </c>
      <c r="L70" s="45">
        <f>K70/8</f>
        <v>0</v>
      </c>
    </row>
    <row r="71" spans="1:12" ht="23.1" customHeight="1" x14ac:dyDescent="0.25">
      <c r="A71" s="355" t="s">
        <v>45</v>
      </c>
      <c r="B71" s="374" t="s">
        <v>0</v>
      </c>
      <c r="C71" s="386" t="s">
        <v>624</v>
      </c>
      <c r="D71" s="387" t="s">
        <v>625</v>
      </c>
      <c r="E71" s="375">
        <v>233</v>
      </c>
      <c r="F71" s="386" t="s">
        <v>622</v>
      </c>
      <c r="G71" s="354"/>
      <c r="H71" s="354"/>
      <c r="I71" s="354"/>
      <c r="J71" s="83">
        <v>15</v>
      </c>
      <c r="K71" s="376">
        <f>J71+J72+J73+J74</f>
        <v>48</v>
      </c>
      <c r="L71" s="372">
        <f>K71/8</f>
        <v>6</v>
      </c>
    </row>
    <row r="72" spans="1:12" ht="23.1" customHeight="1" x14ac:dyDescent="0.25">
      <c r="A72" s="355"/>
      <c r="B72" s="374"/>
      <c r="C72" s="368"/>
      <c r="D72" s="368"/>
      <c r="E72" s="368"/>
      <c r="F72" s="386" t="s">
        <v>288</v>
      </c>
      <c r="G72" s="354"/>
      <c r="H72" s="354"/>
      <c r="I72" s="354"/>
      <c r="J72" s="83">
        <v>30</v>
      </c>
      <c r="K72" s="376"/>
      <c r="L72" s="372"/>
    </row>
    <row r="73" spans="1:12" ht="23.1" customHeight="1" x14ac:dyDescent="0.25">
      <c r="A73" s="355"/>
      <c r="B73" s="374"/>
      <c r="C73" s="368"/>
      <c r="D73" s="368"/>
      <c r="E73" s="368"/>
      <c r="F73" s="386" t="s">
        <v>623</v>
      </c>
      <c r="G73" s="354"/>
      <c r="H73" s="354"/>
      <c r="I73" s="354"/>
      <c r="J73" s="83">
        <v>3</v>
      </c>
      <c r="K73" s="376"/>
      <c r="L73" s="372"/>
    </row>
    <row r="74" spans="1:12" ht="23.1" customHeight="1" x14ac:dyDescent="0.25">
      <c r="A74" s="355"/>
      <c r="B74" s="374"/>
      <c r="C74" s="368"/>
      <c r="D74" s="368"/>
      <c r="E74" s="368"/>
      <c r="F74" s="353"/>
      <c r="G74" s="368"/>
      <c r="H74" s="368"/>
      <c r="I74" s="368"/>
      <c r="J74" s="87"/>
      <c r="K74" s="376"/>
      <c r="L74" s="372"/>
    </row>
    <row r="75" spans="1:12" ht="23.1" customHeight="1" x14ac:dyDescent="0.25">
      <c r="A75" s="355"/>
      <c r="B75" s="41" t="s">
        <v>1</v>
      </c>
      <c r="C75" s="114" t="s">
        <v>280</v>
      </c>
      <c r="D75" s="81"/>
      <c r="E75" s="97">
        <v>170</v>
      </c>
      <c r="F75" s="388" t="s">
        <v>626</v>
      </c>
      <c r="G75" s="378"/>
      <c r="H75" s="378"/>
      <c r="I75" s="378"/>
      <c r="J75" s="48">
        <v>15</v>
      </c>
      <c r="K75" s="48">
        <f>J75</f>
        <v>15</v>
      </c>
      <c r="L75" s="45">
        <f>K75/8</f>
        <v>1.875</v>
      </c>
    </row>
    <row r="76" spans="1:12" ht="23.1" customHeight="1" x14ac:dyDescent="0.25">
      <c r="A76" s="78" t="s">
        <v>4</v>
      </c>
      <c r="B76" s="82" t="s">
        <v>0</v>
      </c>
      <c r="C76" s="115" t="s">
        <v>32</v>
      </c>
      <c r="D76" s="94">
        <v>15</v>
      </c>
      <c r="E76" s="94">
        <v>181</v>
      </c>
      <c r="F76" s="353"/>
      <c r="G76" s="354"/>
      <c r="H76" s="354"/>
      <c r="I76" s="354"/>
      <c r="J76" s="83"/>
      <c r="K76" s="83">
        <f>J76</f>
        <v>0</v>
      </c>
      <c r="L76" s="84">
        <f>K76/8</f>
        <v>0</v>
      </c>
    </row>
    <row r="77" spans="1:12" ht="23.1" customHeight="1" x14ac:dyDescent="0.25">
      <c r="A77" s="355" t="s">
        <v>11</v>
      </c>
      <c r="B77" s="356"/>
      <c r="C77" s="92"/>
      <c r="D77" s="92"/>
      <c r="E77" s="94"/>
      <c r="F77" s="354"/>
      <c r="G77" s="354"/>
      <c r="H77" s="354"/>
      <c r="I77" s="354"/>
      <c r="J77" s="83"/>
      <c r="K77" s="83">
        <f>J77</f>
        <v>0</v>
      </c>
      <c r="L77" s="84">
        <f>K77/8</f>
        <v>0</v>
      </c>
    </row>
    <row r="78" spans="1:12" ht="23.1" customHeight="1" x14ac:dyDescent="0.25">
      <c r="A78" s="337" t="s">
        <v>6</v>
      </c>
      <c r="B78" s="338"/>
      <c r="C78" s="93"/>
      <c r="D78" s="93"/>
      <c r="E78" s="98"/>
      <c r="F78" s="379"/>
      <c r="G78" s="339"/>
      <c r="H78" s="339"/>
      <c r="I78" s="339"/>
      <c r="J78" s="34"/>
      <c r="K78" s="34">
        <f>J78</f>
        <v>0</v>
      </c>
      <c r="L78" s="38">
        <f>K78/8</f>
        <v>0</v>
      </c>
    </row>
    <row r="79" spans="1:12" ht="23.1" customHeight="1" x14ac:dyDescent="0.25">
      <c r="A79" s="337" t="s">
        <v>6</v>
      </c>
      <c r="B79" s="338"/>
      <c r="C79" s="79"/>
      <c r="D79" s="79"/>
      <c r="E79" s="79"/>
      <c r="F79" s="339"/>
      <c r="G79" s="339"/>
      <c r="H79" s="339"/>
      <c r="I79" s="339"/>
      <c r="J79" s="34"/>
      <c r="K79" s="34">
        <f>J79</f>
        <v>0</v>
      </c>
      <c r="L79" s="38">
        <f>K79/8</f>
        <v>0</v>
      </c>
    </row>
    <row r="80" spans="1:12" ht="23.1" customHeight="1" thickBot="1" x14ac:dyDescent="0.3">
      <c r="A80" s="350" t="s">
        <v>286</v>
      </c>
      <c r="B80" s="351"/>
      <c r="C80" s="102">
        <v>21</v>
      </c>
      <c r="D80" s="102" t="s">
        <v>287</v>
      </c>
      <c r="E80" s="99">
        <f>(E61+E65+E66+E70+E71+E75+E76+E77+E78)/7</f>
        <v>141.14285714285714</v>
      </c>
      <c r="F80" s="352"/>
      <c r="G80" s="352"/>
      <c r="H80" s="352"/>
      <c r="I80" s="352"/>
      <c r="J80" s="36" t="s">
        <v>115</v>
      </c>
      <c r="K80" s="36">
        <f>SUM(K61:K79)</f>
        <v>159.22499999999999</v>
      </c>
      <c r="L80" s="39">
        <f>SUM(L61:L79)</f>
        <v>19.903124999999999</v>
      </c>
    </row>
    <row r="81" spans="1:12" ht="23.1" customHeight="1" thickBot="1" x14ac:dyDescent="0.3"/>
    <row r="82" spans="1:12" ht="23.1" customHeight="1" thickBot="1" x14ac:dyDescent="0.3">
      <c r="A82" s="373" t="s">
        <v>211</v>
      </c>
      <c r="B82" s="340"/>
      <c r="C82" s="340"/>
      <c r="D82" s="340"/>
      <c r="E82" s="340"/>
      <c r="F82" s="340"/>
      <c r="G82" s="340"/>
      <c r="H82" s="340"/>
      <c r="I82" s="340"/>
      <c r="J82" s="340" t="s">
        <v>220</v>
      </c>
      <c r="K82" s="340"/>
      <c r="L82" s="341"/>
    </row>
    <row r="83" spans="1:12" ht="23.1" customHeight="1" x14ac:dyDescent="0.25">
      <c r="A83" s="342" t="s">
        <v>192</v>
      </c>
      <c r="B83" s="343"/>
      <c r="C83" s="343"/>
      <c r="D83" s="343"/>
      <c r="E83" s="344" t="s">
        <v>207</v>
      </c>
      <c r="F83" s="344"/>
      <c r="G83" s="344"/>
      <c r="H83" s="344"/>
      <c r="I83" s="344"/>
      <c r="J83" s="345" t="s">
        <v>208</v>
      </c>
      <c r="K83" s="345"/>
      <c r="L83" s="346"/>
    </row>
    <row r="84" spans="1:12" ht="23.1" customHeight="1" x14ac:dyDescent="0.25">
      <c r="A84" s="54" t="s">
        <v>193</v>
      </c>
      <c r="B84" s="80" t="s">
        <v>194</v>
      </c>
      <c r="C84" s="52" t="s">
        <v>197</v>
      </c>
      <c r="D84" s="80" t="s">
        <v>198</v>
      </c>
      <c r="E84" s="347" t="s">
        <v>200</v>
      </c>
      <c r="F84" s="347"/>
      <c r="G84" s="347"/>
      <c r="H84" s="347"/>
      <c r="I84" s="347"/>
      <c r="J84" s="348" t="s">
        <v>202</v>
      </c>
      <c r="K84" s="348"/>
      <c r="L84" s="349"/>
    </row>
    <row r="85" spans="1:12" ht="23.1" customHeight="1" x14ac:dyDescent="0.25">
      <c r="A85" s="54" t="s">
        <v>9</v>
      </c>
      <c r="B85" s="80" t="s">
        <v>195</v>
      </c>
      <c r="C85" s="52" t="s">
        <v>197</v>
      </c>
      <c r="D85" s="80" t="s">
        <v>198</v>
      </c>
      <c r="E85" s="369" t="s">
        <v>201</v>
      </c>
      <c r="F85" s="369"/>
      <c r="G85" s="369"/>
      <c r="H85" s="369"/>
      <c r="I85" s="369"/>
      <c r="J85" s="348" t="s">
        <v>203</v>
      </c>
      <c r="K85" s="348"/>
      <c r="L85" s="349"/>
    </row>
    <row r="86" spans="1:12" ht="23.1" customHeight="1" thickBot="1" x14ac:dyDescent="0.3">
      <c r="A86" s="70" t="s">
        <v>10</v>
      </c>
      <c r="B86" s="89" t="s">
        <v>196</v>
      </c>
      <c r="C86" s="72" t="s">
        <v>197</v>
      </c>
      <c r="D86" s="89" t="s">
        <v>199</v>
      </c>
      <c r="E86" s="370" t="s">
        <v>204</v>
      </c>
      <c r="F86" s="370"/>
      <c r="G86" s="370"/>
      <c r="H86" s="370"/>
      <c r="I86" s="370"/>
      <c r="J86" s="359" t="s">
        <v>205</v>
      </c>
      <c r="K86" s="359"/>
      <c r="L86" s="360"/>
    </row>
    <row r="87" spans="1:12" ht="23.1" customHeight="1" thickBot="1" x14ac:dyDescent="0.3">
      <c r="A87" s="74" t="s">
        <v>5</v>
      </c>
      <c r="B87" s="75" t="s">
        <v>209</v>
      </c>
      <c r="C87" s="1" t="s">
        <v>2</v>
      </c>
      <c r="D87" s="1" t="s">
        <v>3</v>
      </c>
      <c r="E87" s="88" t="s">
        <v>46</v>
      </c>
      <c r="F87" s="361" t="s">
        <v>33</v>
      </c>
      <c r="G87" s="361"/>
      <c r="H87" s="361"/>
      <c r="I87" s="361"/>
      <c r="J87" s="362" t="s">
        <v>34</v>
      </c>
      <c r="K87" s="362"/>
      <c r="L87" s="76" t="s">
        <v>223</v>
      </c>
    </row>
    <row r="88" spans="1:12" ht="23.1" customHeight="1" x14ac:dyDescent="0.25">
      <c r="A88" s="392" t="s">
        <v>45</v>
      </c>
      <c r="B88" s="393" t="s">
        <v>0</v>
      </c>
      <c r="C88" s="402" t="s">
        <v>627</v>
      </c>
      <c r="D88" s="395">
        <v>6</v>
      </c>
      <c r="E88" s="396">
        <v>69</v>
      </c>
      <c r="F88" s="363" t="s">
        <v>288</v>
      </c>
      <c r="G88" s="364"/>
      <c r="H88" s="364"/>
      <c r="I88" s="364"/>
      <c r="J88" s="73">
        <v>30</v>
      </c>
      <c r="K88" s="397">
        <f>J88+J89+J90+J91</f>
        <v>48.1</v>
      </c>
      <c r="L88" s="371">
        <f>K88/8</f>
        <v>6.0125000000000002</v>
      </c>
    </row>
    <row r="89" spans="1:12" ht="23.1" customHeight="1" x14ac:dyDescent="0.25">
      <c r="A89" s="355"/>
      <c r="B89" s="374"/>
      <c r="C89" s="383"/>
      <c r="D89" s="383"/>
      <c r="E89" s="366"/>
      <c r="F89" s="365" t="s">
        <v>41</v>
      </c>
      <c r="G89" s="366"/>
      <c r="H89" s="366"/>
      <c r="I89" s="366"/>
      <c r="J89" s="30">
        <v>0</v>
      </c>
      <c r="K89" s="389"/>
      <c r="L89" s="372"/>
    </row>
    <row r="90" spans="1:12" ht="23.1" customHeight="1" x14ac:dyDescent="0.25">
      <c r="A90" s="355"/>
      <c r="B90" s="374"/>
      <c r="C90" s="383"/>
      <c r="D90" s="383"/>
      <c r="E90" s="366"/>
      <c r="F90" s="365" t="s">
        <v>189</v>
      </c>
      <c r="G90" s="367"/>
      <c r="H90" s="367"/>
      <c r="I90" s="367"/>
      <c r="J90" s="30">
        <v>8.5</v>
      </c>
      <c r="K90" s="389"/>
      <c r="L90" s="372"/>
    </row>
    <row r="91" spans="1:12" ht="23.1" customHeight="1" x14ac:dyDescent="0.25">
      <c r="A91" s="355"/>
      <c r="B91" s="374"/>
      <c r="C91" s="383"/>
      <c r="D91" s="383"/>
      <c r="E91" s="366"/>
      <c r="F91" s="353" t="s">
        <v>43</v>
      </c>
      <c r="G91" s="368"/>
      <c r="H91" s="368"/>
      <c r="I91" s="368"/>
      <c r="J91" s="90">
        <v>9.6</v>
      </c>
      <c r="K91" s="389"/>
      <c r="L91" s="372"/>
    </row>
    <row r="92" spans="1:12" ht="23.1" customHeight="1" x14ac:dyDescent="0.25">
      <c r="A92" s="355"/>
      <c r="B92" s="41" t="s">
        <v>1</v>
      </c>
      <c r="C92" s="114" t="s">
        <v>628</v>
      </c>
      <c r="D92" s="81"/>
      <c r="E92" s="95">
        <v>137</v>
      </c>
      <c r="F92" s="378" t="s">
        <v>44</v>
      </c>
      <c r="G92" s="381"/>
      <c r="H92" s="381"/>
      <c r="I92" s="381"/>
      <c r="J92" s="44">
        <v>0</v>
      </c>
      <c r="K92" s="44">
        <f>J92</f>
        <v>0</v>
      </c>
      <c r="L92" s="45">
        <f>K92/8</f>
        <v>0</v>
      </c>
    </row>
    <row r="93" spans="1:12" ht="23.1" customHeight="1" x14ac:dyDescent="0.25">
      <c r="A93" s="355" t="s">
        <v>45</v>
      </c>
      <c r="B93" s="374" t="s">
        <v>0</v>
      </c>
      <c r="C93" s="382" t="s">
        <v>632</v>
      </c>
      <c r="D93" s="384">
        <v>4.0999999999999996</v>
      </c>
      <c r="E93" s="385">
        <v>108</v>
      </c>
      <c r="F93" s="386" t="s">
        <v>637</v>
      </c>
      <c r="G93" s="368"/>
      <c r="H93" s="368"/>
      <c r="I93" s="368"/>
      <c r="J93" s="87">
        <v>0</v>
      </c>
      <c r="K93" s="389">
        <f>J93+J94+J95+J96</f>
        <v>32.5</v>
      </c>
      <c r="L93" s="372">
        <f>K93/8</f>
        <v>4.0625</v>
      </c>
    </row>
    <row r="94" spans="1:12" ht="23.1" customHeight="1" x14ac:dyDescent="0.25">
      <c r="A94" s="355"/>
      <c r="B94" s="374"/>
      <c r="C94" s="383"/>
      <c r="D94" s="383"/>
      <c r="E94" s="366"/>
      <c r="F94" s="386" t="s">
        <v>631</v>
      </c>
      <c r="G94" s="368"/>
      <c r="H94" s="368"/>
      <c r="I94" s="368"/>
      <c r="J94" s="87">
        <v>20</v>
      </c>
      <c r="K94" s="389"/>
      <c r="L94" s="372"/>
    </row>
    <row r="95" spans="1:12" ht="23.1" customHeight="1" x14ac:dyDescent="0.25">
      <c r="A95" s="355"/>
      <c r="B95" s="374"/>
      <c r="C95" s="383"/>
      <c r="D95" s="383"/>
      <c r="E95" s="366"/>
      <c r="F95" s="386" t="s">
        <v>629</v>
      </c>
      <c r="G95" s="368"/>
      <c r="H95" s="368"/>
      <c r="I95" s="368"/>
      <c r="J95" s="83">
        <v>5</v>
      </c>
      <c r="K95" s="389"/>
      <c r="L95" s="372"/>
    </row>
    <row r="96" spans="1:12" ht="23.1" customHeight="1" x14ac:dyDescent="0.25">
      <c r="A96" s="355"/>
      <c r="B96" s="374"/>
      <c r="C96" s="383"/>
      <c r="D96" s="383"/>
      <c r="E96" s="366"/>
      <c r="F96" s="386" t="s">
        <v>630</v>
      </c>
      <c r="G96" s="368"/>
      <c r="H96" s="368"/>
      <c r="I96" s="368"/>
      <c r="J96" s="83">
        <v>7.5</v>
      </c>
      <c r="K96" s="389"/>
      <c r="L96" s="372"/>
    </row>
    <row r="97" spans="1:12" ht="23.1" customHeight="1" x14ac:dyDescent="0.25">
      <c r="A97" s="355"/>
      <c r="B97" s="41" t="s">
        <v>1</v>
      </c>
      <c r="C97" s="114" t="s">
        <v>633</v>
      </c>
      <c r="D97" s="81"/>
      <c r="E97" s="96">
        <v>94</v>
      </c>
      <c r="F97" s="378"/>
      <c r="G97" s="391"/>
      <c r="H97" s="391"/>
      <c r="I97" s="391"/>
      <c r="J97" s="47"/>
      <c r="K97" s="47">
        <f>J97</f>
        <v>0</v>
      </c>
      <c r="L97" s="45">
        <f>K97/8</f>
        <v>0</v>
      </c>
    </row>
    <row r="98" spans="1:12" ht="23.1" customHeight="1" x14ac:dyDescent="0.25">
      <c r="A98" s="355" t="s">
        <v>45</v>
      </c>
      <c r="B98" s="374" t="s">
        <v>0</v>
      </c>
      <c r="C98" s="357" t="s">
        <v>638</v>
      </c>
      <c r="D98" s="375">
        <v>5</v>
      </c>
      <c r="E98" s="375">
        <v>148</v>
      </c>
      <c r="F98" s="357" t="s">
        <v>639</v>
      </c>
      <c r="G98" s="354"/>
      <c r="H98" s="354"/>
      <c r="I98" s="354"/>
      <c r="J98" s="83">
        <v>20</v>
      </c>
      <c r="K98" s="376">
        <f>J98+J99+J100+J101</f>
        <v>40</v>
      </c>
      <c r="L98" s="372">
        <f>K98/8</f>
        <v>5</v>
      </c>
    </row>
    <row r="99" spans="1:12" ht="23.1" customHeight="1" x14ac:dyDescent="0.25">
      <c r="A99" s="355"/>
      <c r="B99" s="374"/>
      <c r="C99" s="368"/>
      <c r="D99" s="368"/>
      <c r="E99" s="368"/>
      <c r="F99" s="357" t="s">
        <v>640</v>
      </c>
      <c r="G99" s="354"/>
      <c r="H99" s="354"/>
      <c r="I99" s="354"/>
      <c r="J99" s="83">
        <v>20</v>
      </c>
      <c r="K99" s="376"/>
      <c r="L99" s="372"/>
    </row>
    <row r="100" spans="1:12" ht="23.1" customHeight="1" x14ac:dyDescent="0.25">
      <c r="A100" s="355"/>
      <c r="B100" s="374"/>
      <c r="C100" s="368"/>
      <c r="D100" s="368"/>
      <c r="E100" s="368"/>
      <c r="F100" s="353"/>
      <c r="G100" s="354"/>
      <c r="H100" s="354"/>
      <c r="I100" s="354"/>
      <c r="J100" s="83"/>
      <c r="K100" s="376"/>
      <c r="L100" s="372"/>
    </row>
    <row r="101" spans="1:12" ht="23.1" customHeight="1" x14ac:dyDescent="0.25">
      <c r="A101" s="355"/>
      <c r="B101" s="374"/>
      <c r="C101" s="368"/>
      <c r="D101" s="368"/>
      <c r="E101" s="368"/>
      <c r="F101" s="353"/>
      <c r="G101" s="368"/>
      <c r="H101" s="368"/>
      <c r="I101" s="368"/>
      <c r="J101" s="87"/>
      <c r="K101" s="376"/>
      <c r="L101" s="372"/>
    </row>
    <row r="102" spans="1:12" ht="23.1" customHeight="1" x14ac:dyDescent="0.25">
      <c r="A102" s="355"/>
      <c r="B102" s="41" t="s">
        <v>1</v>
      </c>
      <c r="C102" s="123" t="s">
        <v>30</v>
      </c>
      <c r="D102" s="81"/>
      <c r="E102" s="97">
        <v>97</v>
      </c>
      <c r="F102" s="380" t="s">
        <v>641</v>
      </c>
      <c r="G102" s="378"/>
      <c r="H102" s="378"/>
      <c r="I102" s="378"/>
      <c r="J102" s="48">
        <v>21</v>
      </c>
      <c r="K102" s="48">
        <f t="shared" ref="K102:K107" si="0">J102</f>
        <v>21</v>
      </c>
      <c r="L102" s="45">
        <f t="shared" ref="L102:L107" si="1">K102/8</f>
        <v>2.625</v>
      </c>
    </row>
    <row r="103" spans="1:12" ht="23.1" customHeight="1" x14ac:dyDescent="0.25">
      <c r="A103" s="78"/>
      <c r="B103" s="82" t="s">
        <v>0</v>
      </c>
      <c r="C103" s="124" t="s">
        <v>642</v>
      </c>
      <c r="D103" s="94"/>
      <c r="E103" s="94">
        <v>119</v>
      </c>
      <c r="F103" s="353"/>
      <c r="G103" s="354"/>
      <c r="H103" s="354"/>
      <c r="I103" s="354"/>
      <c r="J103" s="83"/>
      <c r="K103" s="83">
        <f t="shared" si="0"/>
        <v>0</v>
      </c>
      <c r="L103" s="84">
        <f t="shared" si="1"/>
        <v>0</v>
      </c>
    </row>
    <row r="104" spans="1:12" ht="23.1" customHeight="1" x14ac:dyDescent="0.25">
      <c r="A104" s="355" t="s">
        <v>11</v>
      </c>
      <c r="B104" s="356"/>
      <c r="C104" s="124" t="s">
        <v>643</v>
      </c>
      <c r="D104" s="92"/>
      <c r="E104" s="94">
        <v>70</v>
      </c>
      <c r="F104" s="357" t="s">
        <v>644</v>
      </c>
      <c r="G104" s="354"/>
      <c r="H104" s="354"/>
      <c r="I104" s="354"/>
      <c r="J104" s="83">
        <v>7</v>
      </c>
      <c r="K104" s="83">
        <f t="shared" si="0"/>
        <v>7</v>
      </c>
      <c r="L104" s="84">
        <f t="shared" si="1"/>
        <v>0.875</v>
      </c>
    </row>
    <row r="105" spans="1:12" ht="23.1" customHeight="1" x14ac:dyDescent="0.25">
      <c r="A105" s="337" t="s">
        <v>6</v>
      </c>
      <c r="B105" s="338"/>
      <c r="C105" s="116" t="s">
        <v>634</v>
      </c>
      <c r="D105" s="93"/>
      <c r="E105" s="98">
        <v>69</v>
      </c>
      <c r="F105" s="358" t="s">
        <v>635</v>
      </c>
      <c r="G105" s="339"/>
      <c r="H105" s="339"/>
      <c r="I105" s="339"/>
      <c r="J105" s="34">
        <v>20</v>
      </c>
      <c r="K105" s="34">
        <f t="shared" si="0"/>
        <v>20</v>
      </c>
      <c r="L105" s="38">
        <f t="shared" si="1"/>
        <v>2.5</v>
      </c>
    </row>
    <row r="106" spans="1:12" ht="23.1" customHeight="1" x14ac:dyDescent="0.25">
      <c r="A106" s="337" t="s">
        <v>6</v>
      </c>
      <c r="B106" s="338"/>
      <c r="C106" s="125" t="s">
        <v>645</v>
      </c>
      <c r="D106" s="108"/>
      <c r="E106" s="125" t="s">
        <v>646</v>
      </c>
      <c r="F106" s="339"/>
      <c r="G106" s="339"/>
      <c r="H106" s="339"/>
      <c r="I106" s="339"/>
      <c r="J106" s="34">
        <v>0</v>
      </c>
      <c r="K106" s="34">
        <f t="shared" si="0"/>
        <v>0</v>
      </c>
      <c r="L106" s="38">
        <f t="shared" si="1"/>
        <v>0</v>
      </c>
    </row>
    <row r="107" spans="1:12" ht="23.1" customHeight="1" x14ac:dyDescent="0.25">
      <c r="A107" s="337" t="s">
        <v>6</v>
      </c>
      <c r="B107" s="338"/>
      <c r="C107" s="125" t="s">
        <v>647</v>
      </c>
      <c r="D107" s="79"/>
      <c r="E107" s="125" t="s">
        <v>26</v>
      </c>
      <c r="F107" s="339"/>
      <c r="G107" s="339"/>
      <c r="H107" s="339"/>
      <c r="I107" s="339"/>
      <c r="J107" s="34">
        <v>0</v>
      </c>
      <c r="K107" s="34">
        <f t="shared" si="0"/>
        <v>0</v>
      </c>
      <c r="L107" s="38">
        <f t="shared" si="1"/>
        <v>0</v>
      </c>
    </row>
    <row r="108" spans="1:12" ht="23.1" customHeight="1" thickBot="1" x14ac:dyDescent="0.3">
      <c r="A108" s="350" t="s">
        <v>286</v>
      </c>
      <c r="B108" s="351"/>
      <c r="C108" s="126">
        <f>D88+D93+D98</f>
        <v>15.1</v>
      </c>
      <c r="D108" s="102" t="s">
        <v>287</v>
      </c>
      <c r="E108" s="99">
        <f>(E88+E92+E93+E97+E98+E102+E103+E104+E105+E106+E107)/11</f>
        <v>99.36363636363636</v>
      </c>
      <c r="F108" s="352" t="s">
        <v>636</v>
      </c>
      <c r="G108" s="352"/>
      <c r="H108" s="352"/>
      <c r="I108" s="352"/>
      <c r="J108" s="36" t="s">
        <v>115</v>
      </c>
      <c r="K108" s="36">
        <f>SUM(K88:K107)</f>
        <v>168.6</v>
      </c>
      <c r="L108" s="39">
        <f>SUM(L88:L107)</f>
        <v>21.074999999999999</v>
      </c>
    </row>
  </sheetData>
  <mergeCells count="234">
    <mergeCell ref="K98:K101"/>
    <mergeCell ref="L98:L101"/>
    <mergeCell ref="F99:I99"/>
    <mergeCell ref="F100:I100"/>
    <mergeCell ref="F101:I101"/>
    <mergeCell ref="J85:L85"/>
    <mergeCell ref="E86:I86"/>
    <mergeCell ref="K88:K91"/>
    <mergeCell ref="L88:L91"/>
    <mergeCell ref="F93:I93"/>
    <mergeCell ref="K93:K96"/>
    <mergeCell ref="L93:L96"/>
    <mergeCell ref="F94:I94"/>
    <mergeCell ref="F95:I95"/>
    <mergeCell ref="F96:I96"/>
    <mergeCell ref="F97:I97"/>
    <mergeCell ref="A88:A92"/>
    <mergeCell ref="B88:B91"/>
    <mergeCell ref="C88:C91"/>
    <mergeCell ref="D88:D91"/>
    <mergeCell ref="E88:E91"/>
    <mergeCell ref="K7:K10"/>
    <mergeCell ref="K12:K15"/>
    <mergeCell ref="K17:K20"/>
    <mergeCell ref="L17:L20"/>
    <mergeCell ref="A23:B23"/>
    <mergeCell ref="A24:B24"/>
    <mergeCell ref="A25:B25"/>
    <mergeCell ref="A17:A21"/>
    <mergeCell ref="E7:E10"/>
    <mergeCell ref="A7:A11"/>
    <mergeCell ref="A12:A16"/>
    <mergeCell ref="B12:B15"/>
    <mergeCell ref="C12:C15"/>
    <mergeCell ref="D12:D15"/>
    <mergeCell ref="E12:E15"/>
    <mergeCell ref="B7:B10"/>
    <mergeCell ref="C7:C10"/>
    <mergeCell ref="D7:D10"/>
    <mergeCell ref="B66:B69"/>
    <mergeCell ref="C66:C69"/>
    <mergeCell ref="D66:D69"/>
    <mergeCell ref="E66:E69"/>
    <mergeCell ref="K66:K69"/>
    <mergeCell ref="L66:L69"/>
    <mergeCell ref="A61:A65"/>
    <mergeCell ref="B61:B64"/>
    <mergeCell ref="C61:C64"/>
    <mergeCell ref="D61:D64"/>
    <mergeCell ref="E61:E64"/>
    <mergeCell ref="K61:K64"/>
    <mergeCell ref="F65:I65"/>
    <mergeCell ref="A66:A70"/>
    <mergeCell ref="F66:I66"/>
    <mergeCell ref="F67:I67"/>
    <mergeCell ref="F68:I68"/>
    <mergeCell ref="F69:I69"/>
    <mergeCell ref="F70:I70"/>
    <mergeCell ref="A51:B51"/>
    <mergeCell ref="F51:I51"/>
    <mergeCell ref="A52:B52"/>
    <mergeCell ref="A2:D2"/>
    <mergeCell ref="E3:I3"/>
    <mergeCell ref="E4:I4"/>
    <mergeCell ref="E5:I5"/>
    <mergeCell ref="E2:I2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B17:B20"/>
    <mergeCell ref="C17:C20"/>
    <mergeCell ref="F18:I18"/>
    <mergeCell ref="F19:I19"/>
    <mergeCell ref="E31:I31"/>
    <mergeCell ref="J31:L31"/>
    <mergeCell ref="E32:I32"/>
    <mergeCell ref="J32:L32"/>
    <mergeCell ref="F33:I33"/>
    <mergeCell ref="J33:K33"/>
    <mergeCell ref="F49:I49"/>
    <mergeCell ref="A50:B50"/>
    <mergeCell ref="F50:I50"/>
    <mergeCell ref="F43:I43"/>
    <mergeCell ref="A34:A38"/>
    <mergeCell ref="B34:B37"/>
    <mergeCell ref="C34:C37"/>
    <mergeCell ref="D34:D37"/>
    <mergeCell ref="E34:E37"/>
    <mergeCell ref="F34:I34"/>
    <mergeCell ref="K34:K37"/>
    <mergeCell ref="L34:L37"/>
    <mergeCell ref="F35:I35"/>
    <mergeCell ref="F36:I36"/>
    <mergeCell ref="F37:I37"/>
    <mergeCell ref="F38:I38"/>
    <mergeCell ref="C39:C42"/>
    <mergeCell ref="D39:D42"/>
    <mergeCell ref="A1:I1"/>
    <mergeCell ref="J1:L1"/>
    <mergeCell ref="A28:I28"/>
    <mergeCell ref="J28:L28"/>
    <mergeCell ref="A29:D29"/>
    <mergeCell ref="E29:I29"/>
    <mergeCell ref="J29:L29"/>
    <mergeCell ref="E30:I30"/>
    <mergeCell ref="J30:L30"/>
    <mergeCell ref="F22:I22"/>
    <mergeCell ref="F23:I23"/>
    <mergeCell ref="F24:I24"/>
    <mergeCell ref="F25:I25"/>
    <mergeCell ref="J2:L2"/>
    <mergeCell ref="L12:L15"/>
    <mergeCell ref="L7:L10"/>
    <mergeCell ref="J3:L3"/>
    <mergeCell ref="J4:L4"/>
    <mergeCell ref="J5:L5"/>
    <mergeCell ref="F20:I20"/>
    <mergeCell ref="F21:I21"/>
    <mergeCell ref="J6:K6"/>
    <mergeCell ref="D17:D20"/>
    <mergeCell ref="E17:E20"/>
    <mergeCell ref="F53:I53"/>
    <mergeCell ref="E39:E42"/>
    <mergeCell ref="F39:I39"/>
    <mergeCell ref="K39:K42"/>
    <mergeCell ref="L39:L42"/>
    <mergeCell ref="F40:I40"/>
    <mergeCell ref="F41:I41"/>
    <mergeCell ref="F42:I42"/>
    <mergeCell ref="F52:I52"/>
    <mergeCell ref="A71:A75"/>
    <mergeCell ref="B71:B74"/>
    <mergeCell ref="C71:C74"/>
    <mergeCell ref="D71:D74"/>
    <mergeCell ref="E71:E74"/>
    <mergeCell ref="F71:I71"/>
    <mergeCell ref="K71:K74"/>
    <mergeCell ref="L71:L74"/>
    <mergeCell ref="F72:I72"/>
    <mergeCell ref="F73:I73"/>
    <mergeCell ref="F74:I74"/>
    <mergeCell ref="F75:I75"/>
    <mergeCell ref="A98:A102"/>
    <mergeCell ref="B98:B101"/>
    <mergeCell ref="F76:I76"/>
    <mergeCell ref="A77:B77"/>
    <mergeCell ref="F77:I77"/>
    <mergeCell ref="A78:B78"/>
    <mergeCell ref="F78:I78"/>
    <mergeCell ref="A79:B79"/>
    <mergeCell ref="F79:I79"/>
    <mergeCell ref="A82:I82"/>
    <mergeCell ref="A80:B80"/>
    <mergeCell ref="F80:I80"/>
    <mergeCell ref="E85:I85"/>
    <mergeCell ref="F102:I102"/>
    <mergeCell ref="C98:C101"/>
    <mergeCell ref="D98:D101"/>
    <mergeCell ref="E98:E101"/>
    <mergeCell ref="F98:I98"/>
    <mergeCell ref="F92:I92"/>
    <mergeCell ref="A93:A97"/>
    <mergeCell ref="B93:B96"/>
    <mergeCell ref="C93:C96"/>
    <mergeCell ref="D93:D96"/>
    <mergeCell ref="E93:E96"/>
    <mergeCell ref="F26:I26"/>
    <mergeCell ref="A26:B26"/>
    <mergeCell ref="A55:I55"/>
    <mergeCell ref="J55:L55"/>
    <mergeCell ref="A56:D56"/>
    <mergeCell ref="E56:I56"/>
    <mergeCell ref="J56:L56"/>
    <mergeCell ref="E57:I57"/>
    <mergeCell ref="J57:L57"/>
    <mergeCell ref="A39:A43"/>
    <mergeCell ref="B39:B42"/>
    <mergeCell ref="A44:A48"/>
    <mergeCell ref="B44:B47"/>
    <mergeCell ref="C44:C47"/>
    <mergeCell ref="D44:D47"/>
    <mergeCell ref="E44:E47"/>
    <mergeCell ref="F44:I44"/>
    <mergeCell ref="K44:K47"/>
    <mergeCell ref="L44:L47"/>
    <mergeCell ref="F45:I45"/>
    <mergeCell ref="F46:I46"/>
    <mergeCell ref="F47:I47"/>
    <mergeCell ref="F48:I48"/>
    <mergeCell ref="A53:B53"/>
    <mergeCell ref="E58:I58"/>
    <mergeCell ref="J58:L58"/>
    <mergeCell ref="E59:I59"/>
    <mergeCell ref="J59:L59"/>
    <mergeCell ref="F60:I60"/>
    <mergeCell ref="J60:K60"/>
    <mergeCell ref="F61:I61"/>
    <mergeCell ref="L61:L64"/>
    <mergeCell ref="F62:I62"/>
    <mergeCell ref="F63:I63"/>
    <mergeCell ref="F64:I64"/>
    <mergeCell ref="A106:B106"/>
    <mergeCell ref="F106:I106"/>
    <mergeCell ref="J82:L82"/>
    <mergeCell ref="A83:D83"/>
    <mergeCell ref="E83:I83"/>
    <mergeCell ref="J83:L83"/>
    <mergeCell ref="E84:I84"/>
    <mergeCell ref="J84:L84"/>
    <mergeCell ref="A108:B108"/>
    <mergeCell ref="F108:I108"/>
    <mergeCell ref="F103:I103"/>
    <mergeCell ref="A104:B104"/>
    <mergeCell ref="F104:I104"/>
    <mergeCell ref="A105:B105"/>
    <mergeCell ref="F105:I105"/>
    <mergeCell ref="A107:B107"/>
    <mergeCell ref="F107:I107"/>
    <mergeCell ref="J86:L86"/>
    <mergeCell ref="F87:I87"/>
    <mergeCell ref="J87:K87"/>
    <mergeCell ref="F88:I88"/>
    <mergeCell ref="F89:I89"/>
    <mergeCell ref="F90:I90"/>
    <mergeCell ref="F91:I9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8"/>
  <sheetViews>
    <sheetView zoomScale="70" zoomScaleNormal="70" workbookViewId="0">
      <selection sqref="A1:I1"/>
    </sheetView>
  </sheetViews>
  <sheetFormatPr defaultColWidth="13.7109375" defaultRowHeight="23.1" customHeight="1" x14ac:dyDescent="0.25"/>
  <sheetData>
    <row r="1" spans="1:14" ht="23.1" customHeight="1" thickBot="1" x14ac:dyDescent="0.3">
      <c r="A1" s="373" t="s">
        <v>211</v>
      </c>
      <c r="B1" s="340"/>
      <c r="C1" s="340"/>
      <c r="D1" s="340"/>
      <c r="E1" s="340"/>
      <c r="F1" s="340"/>
      <c r="G1" s="340"/>
      <c r="H1" s="340"/>
      <c r="I1" s="340"/>
      <c r="J1" s="340" t="s">
        <v>221</v>
      </c>
      <c r="K1" s="340"/>
      <c r="L1" s="431"/>
      <c r="M1" s="373" t="s">
        <v>206</v>
      </c>
      <c r="N1" s="341"/>
    </row>
    <row r="2" spans="1:14" ht="23.1" customHeight="1" x14ac:dyDescent="0.25">
      <c r="A2" s="342" t="s">
        <v>214</v>
      </c>
      <c r="B2" s="343"/>
      <c r="C2" s="343"/>
      <c r="D2" s="343"/>
      <c r="E2" s="344" t="s">
        <v>212</v>
      </c>
      <c r="F2" s="344"/>
      <c r="G2" s="344"/>
      <c r="H2" s="344"/>
      <c r="I2" s="344"/>
      <c r="J2" s="345" t="s">
        <v>213</v>
      </c>
      <c r="K2" s="345"/>
      <c r="L2" s="346"/>
      <c r="M2" s="68">
        <v>0</v>
      </c>
      <c r="N2" s="69">
        <v>0.7</v>
      </c>
    </row>
    <row r="3" spans="1:14" ht="23.1" customHeight="1" x14ac:dyDescent="0.25">
      <c r="A3" s="54" t="s">
        <v>193</v>
      </c>
      <c r="B3" s="53" t="s">
        <v>194</v>
      </c>
      <c r="C3" s="52" t="s">
        <v>197</v>
      </c>
      <c r="D3" s="53" t="s">
        <v>198</v>
      </c>
      <c r="E3" s="347" t="s">
        <v>200</v>
      </c>
      <c r="F3" s="347"/>
      <c r="G3" s="347"/>
      <c r="H3" s="347"/>
      <c r="I3" s="347"/>
      <c r="J3" s="348" t="s">
        <v>202</v>
      </c>
      <c r="K3" s="348"/>
      <c r="L3" s="349"/>
      <c r="M3" s="64">
        <v>4.1666666666666699E-2</v>
      </c>
      <c r="N3" s="55">
        <v>0.7</v>
      </c>
    </row>
    <row r="4" spans="1:14" ht="23.1" customHeight="1" x14ac:dyDescent="0.25">
      <c r="A4" s="54" t="s">
        <v>9</v>
      </c>
      <c r="B4" s="53" t="s">
        <v>195</v>
      </c>
      <c r="C4" s="52" t="s">
        <v>197</v>
      </c>
      <c r="D4" s="53" t="s">
        <v>198</v>
      </c>
      <c r="E4" s="369" t="s">
        <v>201</v>
      </c>
      <c r="F4" s="369"/>
      <c r="G4" s="369"/>
      <c r="H4" s="369"/>
      <c r="I4" s="369"/>
      <c r="J4" s="348" t="s">
        <v>203</v>
      </c>
      <c r="K4" s="348"/>
      <c r="L4" s="349"/>
      <c r="M4" s="64">
        <v>8.3333333333333301E-2</v>
      </c>
      <c r="N4" s="57">
        <v>0.5</v>
      </c>
    </row>
    <row r="5" spans="1:14" ht="23.1" customHeight="1" thickBot="1" x14ac:dyDescent="0.3">
      <c r="A5" s="70" t="s">
        <v>10</v>
      </c>
      <c r="B5" s="71" t="s">
        <v>196</v>
      </c>
      <c r="C5" s="72" t="s">
        <v>197</v>
      </c>
      <c r="D5" s="71" t="s">
        <v>199</v>
      </c>
      <c r="E5" s="370" t="s">
        <v>204</v>
      </c>
      <c r="F5" s="370"/>
      <c r="G5" s="370"/>
      <c r="H5" s="370"/>
      <c r="I5" s="370"/>
      <c r="J5" s="359" t="s">
        <v>658</v>
      </c>
      <c r="K5" s="359"/>
      <c r="L5" s="360"/>
      <c r="M5" s="65">
        <v>0.125</v>
      </c>
      <c r="N5" s="57">
        <v>0.5</v>
      </c>
    </row>
    <row r="6" spans="1:14" ht="23.1" customHeight="1" thickBot="1" x14ac:dyDescent="0.3">
      <c r="A6" s="74" t="s">
        <v>5</v>
      </c>
      <c r="B6" s="75" t="s">
        <v>209</v>
      </c>
      <c r="C6" s="1" t="s">
        <v>2</v>
      </c>
      <c r="D6" s="1" t="s">
        <v>3</v>
      </c>
      <c r="E6" s="2" t="s">
        <v>46</v>
      </c>
      <c r="F6" s="361" t="s">
        <v>33</v>
      </c>
      <c r="G6" s="361"/>
      <c r="H6" s="361"/>
      <c r="I6" s="361"/>
      <c r="J6" s="362" t="s">
        <v>34</v>
      </c>
      <c r="K6" s="362"/>
      <c r="L6" s="76" t="s">
        <v>667</v>
      </c>
      <c r="M6" s="65">
        <v>0.16666666666666699</v>
      </c>
      <c r="N6" s="57">
        <v>0.5</v>
      </c>
    </row>
    <row r="7" spans="1:14" ht="23.1" customHeight="1" x14ac:dyDescent="0.25">
      <c r="A7" s="392" t="s">
        <v>45</v>
      </c>
      <c r="B7" s="393" t="s">
        <v>0</v>
      </c>
      <c r="C7" s="439" t="s">
        <v>648</v>
      </c>
      <c r="D7" s="427">
        <v>5.3</v>
      </c>
      <c r="E7" s="428">
        <v>111</v>
      </c>
      <c r="F7" s="436" t="s">
        <v>37</v>
      </c>
      <c r="G7" s="399"/>
      <c r="H7" s="399"/>
      <c r="I7" s="399"/>
      <c r="J7" s="73">
        <v>24</v>
      </c>
      <c r="K7" s="397">
        <f>J7+J8+J9+J10</f>
        <v>40</v>
      </c>
      <c r="L7" s="418">
        <f>K7/8</f>
        <v>5</v>
      </c>
      <c r="M7" s="65">
        <v>0.20833333333333301</v>
      </c>
      <c r="N7" s="57">
        <v>0.5</v>
      </c>
    </row>
    <row r="8" spans="1:14" ht="23.1" customHeight="1" x14ac:dyDescent="0.25">
      <c r="A8" s="355"/>
      <c r="B8" s="374"/>
      <c r="C8" s="383"/>
      <c r="D8" s="383"/>
      <c r="E8" s="366"/>
      <c r="F8" s="419" t="s">
        <v>41</v>
      </c>
      <c r="G8" s="366"/>
      <c r="H8" s="366"/>
      <c r="I8" s="366"/>
      <c r="J8" s="30">
        <v>0</v>
      </c>
      <c r="K8" s="389"/>
      <c r="L8" s="414"/>
      <c r="M8" s="65">
        <v>0.25</v>
      </c>
      <c r="N8" s="57">
        <v>0.5</v>
      </c>
    </row>
    <row r="9" spans="1:14" ht="23.1" customHeight="1" x14ac:dyDescent="0.25">
      <c r="A9" s="355"/>
      <c r="B9" s="374"/>
      <c r="C9" s="383"/>
      <c r="D9" s="383"/>
      <c r="E9" s="366"/>
      <c r="F9" s="419" t="s">
        <v>649</v>
      </c>
      <c r="G9" s="366"/>
      <c r="H9" s="366"/>
      <c r="I9" s="366"/>
      <c r="J9" s="30">
        <v>9</v>
      </c>
      <c r="K9" s="389"/>
      <c r="L9" s="414"/>
      <c r="M9" s="65">
        <v>0.29166666666666702</v>
      </c>
      <c r="N9" s="58">
        <v>0.55000000000000004</v>
      </c>
    </row>
    <row r="10" spans="1:14" ht="23.1" customHeight="1" x14ac:dyDescent="0.25">
      <c r="A10" s="355"/>
      <c r="B10" s="374"/>
      <c r="C10" s="383"/>
      <c r="D10" s="383"/>
      <c r="E10" s="366"/>
      <c r="F10" s="357" t="s">
        <v>189</v>
      </c>
      <c r="G10" s="368"/>
      <c r="H10" s="368"/>
      <c r="I10" s="368"/>
      <c r="J10" s="31">
        <v>7</v>
      </c>
      <c r="K10" s="389"/>
      <c r="L10" s="414"/>
      <c r="M10" s="66">
        <v>0.33333333333333298</v>
      </c>
      <c r="N10" s="58">
        <v>0.55000000000000004</v>
      </c>
    </row>
    <row r="11" spans="1:14" ht="23.1" customHeight="1" x14ac:dyDescent="0.25">
      <c r="A11" s="355"/>
      <c r="B11" s="41" t="s">
        <v>1</v>
      </c>
      <c r="C11" s="123" t="s">
        <v>650</v>
      </c>
      <c r="D11" s="42"/>
      <c r="E11" s="130">
        <v>84</v>
      </c>
      <c r="F11" s="380" t="s">
        <v>651</v>
      </c>
      <c r="G11" s="381"/>
      <c r="H11" s="381"/>
      <c r="I11" s="381"/>
      <c r="J11" s="44">
        <v>10</v>
      </c>
      <c r="K11" s="44">
        <f>J11</f>
        <v>10</v>
      </c>
      <c r="L11" s="59">
        <f>K11/8</f>
        <v>1.25</v>
      </c>
      <c r="M11" s="66">
        <v>0.375</v>
      </c>
      <c r="N11" s="58">
        <v>0.55000000000000004</v>
      </c>
    </row>
    <row r="12" spans="1:14" ht="23.1" customHeight="1" x14ac:dyDescent="0.25">
      <c r="A12" s="355"/>
      <c r="B12" s="374" t="s">
        <v>0</v>
      </c>
      <c r="C12" s="438" t="s">
        <v>652</v>
      </c>
      <c r="D12" s="424">
        <v>7.6</v>
      </c>
      <c r="E12" s="425">
        <v>114</v>
      </c>
      <c r="F12" s="357" t="s">
        <v>653</v>
      </c>
      <c r="G12" s="368"/>
      <c r="H12" s="368"/>
      <c r="I12" s="368"/>
      <c r="J12" s="31">
        <v>15</v>
      </c>
      <c r="K12" s="389">
        <f>J12+J13+J14+J15</f>
        <v>61</v>
      </c>
      <c r="L12" s="414">
        <f>K12/8</f>
        <v>7.625</v>
      </c>
      <c r="M12" s="66">
        <v>0.41666666666666702</v>
      </c>
      <c r="N12" s="58">
        <v>0.55000000000000004</v>
      </c>
    </row>
    <row r="13" spans="1:14" ht="23.1" customHeight="1" x14ac:dyDescent="0.25">
      <c r="A13" s="355"/>
      <c r="B13" s="374"/>
      <c r="C13" s="383"/>
      <c r="D13" s="383"/>
      <c r="E13" s="366"/>
      <c r="F13" s="357" t="s">
        <v>565</v>
      </c>
      <c r="G13" s="368"/>
      <c r="H13" s="368"/>
      <c r="I13" s="368"/>
      <c r="J13" s="31">
        <v>9</v>
      </c>
      <c r="K13" s="389"/>
      <c r="L13" s="414"/>
      <c r="M13" s="66">
        <v>0.45833333333333298</v>
      </c>
      <c r="N13" s="58">
        <v>0.55000000000000004</v>
      </c>
    </row>
    <row r="14" spans="1:14" ht="23.1" customHeight="1" x14ac:dyDescent="0.25">
      <c r="A14" s="355"/>
      <c r="B14" s="374"/>
      <c r="C14" s="383"/>
      <c r="D14" s="383"/>
      <c r="E14" s="366"/>
      <c r="F14" s="357" t="s">
        <v>654</v>
      </c>
      <c r="G14" s="368"/>
      <c r="H14" s="368"/>
      <c r="I14" s="368"/>
      <c r="J14" s="32">
        <v>30</v>
      </c>
      <c r="K14" s="389"/>
      <c r="L14" s="414"/>
      <c r="M14" s="66">
        <v>0.5</v>
      </c>
      <c r="N14" s="58">
        <v>0.55000000000000004</v>
      </c>
    </row>
    <row r="15" spans="1:14" ht="23.1" customHeight="1" x14ac:dyDescent="0.25">
      <c r="A15" s="355"/>
      <c r="B15" s="374"/>
      <c r="C15" s="383"/>
      <c r="D15" s="383"/>
      <c r="E15" s="366"/>
      <c r="F15" s="357" t="s">
        <v>655</v>
      </c>
      <c r="G15" s="368"/>
      <c r="H15" s="368"/>
      <c r="I15" s="368"/>
      <c r="J15" s="32">
        <v>7</v>
      </c>
      <c r="K15" s="389"/>
      <c r="L15" s="414"/>
      <c r="M15" s="66">
        <v>0.54166666666666696</v>
      </c>
      <c r="N15" s="58">
        <v>0.55000000000000004</v>
      </c>
    </row>
    <row r="16" spans="1:14" ht="23.1" customHeight="1" x14ac:dyDescent="0.25">
      <c r="A16" s="355"/>
      <c r="B16" s="41" t="s">
        <v>1</v>
      </c>
      <c r="C16" s="123" t="s">
        <v>656</v>
      </c>
      <c r="D16" s="42"/>
      <c r="E16" s="131">
        <v>75</v>
      </c>
      <c r="F16" s="380" t="s">
        <v>657</v>
      </c>
      <c r="G16" s="391"/>
      <c r="H16" s="391"/>
      <c r="I16" s="391"/>
      <c r="J16" s="47">
        <v>29</v>
      </c>
      <c r="K16" s="47">
        <f>J16</f>
        <v>29</v>
      </c>
      <c r="L16" s="59">
        <f>K16/8</f>
        <v>3.625</v>
      </c>
      <c r="M16" s="66">
        <v>0.58333333333333304</v>
      </c>
      <c r="N16" s="58">
        <v>0.55000000000000004</v>
      </c>
    </row>
    <row r="17" spans="1:14" ht="23.1" customHeight="1" x14ac:dyDescent="0.25">
      <c r="A17" s="355"/>
      <c r="B17" s="374" t="s">
        <v>0</v>
      </c>
      <c r="C17" s="357" t="s">
        <v>19</v>
      </c>
      <c r="D17" s="430">
        <v>4.5</v>
      </c>
      <c r="E17" s="430">
        <v>123</v>
      </c>
      <c r="F17" s="357" t="s">
        <v>73</v>
      </c>
      <c r="G17" s="354"/>
      <c r="H17" s="354"/>
      <c r="I17" s="354"/>
      <c r="J17" s="32">
        <v>21</v>
      </c>
      <c r="K17" s="376">
        <f>J17+J18+J19+J20</f>
        <v>41</v>
      </c>
      <c r="L17" s="414">
        <f>K17/9</f>
        <v>4.5555555555555554</v>
      </c>
      <c r="M17" s="66">
        <v>0.625</v>
      </c>
      <c r="N17" s="58">
        <v>0.55000000000000004</v>
      </c>
    </row>
    <row r="18" spans="1:14" ht="23.1" customHeight="1" x14ac:dyDescent="0.25">
      <c r="A18" s="355"/>
      <c r="B18" s="374"/>
      <c r="C18" s="368"/>
      <c r="D18" s="368"/>
      <c r="E18" s="368"/>
      <c r="F18" s="357" t="s">
        <v>659</v>
      </c>
      <c r="G18" s="354"/>
      <c r="H18" s="354"/>
      <c r="I18" s="354"/>
      <c r="J18" s="32">
        <v>20</v>
      </c>
      <c r="K18" s="376"/>
      <c r="L18" s="414"/>
      <c r="M18" s="66">
        <v>0.66666666666666696</v>
      </c>
      <c r="N18" s="58">
        <v>0.55000000000000004</v>
      </c>
    </row>
    <row r="19" spans="1:14" ht="23.1" customHeight="1" x14ac:dyDescent="0.25">
      <c r="A19" s="355"/>
      <c r="B19" s="374"/>
      <c r="C19" s="368"/>
      <c r="D19" s="368"/>
      <c r="E19" s="368"/>
      <c r="F19" s="354"/>
      <c r="G19" s="354"/>
      <c r="H19" s="354"/>
      <c r="I19" s="354"/>
      <c r="J19" s="32"/>
      <c r="K19" s="376"/>
      <c r="L19" s="414"/>
      <c r="M19" s="66">
        <v>0.70833333333333304</v>
      </c>
      <c r="N19" s="58">
        <v>0.55000000000000004</v>
      </c>
    </row>
    <row r="20" spans="1:14" ht="23.1" customHeight="1" x14ac:dyDescent="0.25">
      <c r="A20" s="355"/>
      <c r="B20" s="374"/>
      <c r="C20" s="368"/>
      <c r="D20" s="368"/>
      <c r="E20" s="368"/>
      <c r="F20" s="368"/>
      <c r="G20" s="368"/>
      <c r="H20" s="368"/>
      <c r="I20" s="368"/>
      <c r="J20" s="31"/>
      <c r="K20" s="376"/>
      <c r="L20" s="414"/>
      <c r="M20" s="66">
        <v>0.75</v>
      </c>
      <c r="N20" s="56">
        <v>0.8</v>
      </c>
    </row>
    <row r="21" spans="1:14" ht="23.1" customHeight="1" x14ac:dyDescent="0.25">
      <c r="A21" s="355"/>
      <c r="B21" s="41" t="s">
        <v>1</v>
      </c>
      <c r="C21" s="123" t="s">
        <v>660</v>
      </c>
      <c r="D21" s="42"/>
      <c r="E21" s="131">
        <v>91</v>
      </c>
      <c r="F21" s="380" t="s">
        <v>661</v>
      </c>
      <c r="G21" s="378"/>
      <c r="H21" s="378"/>
      <c r="I21" s="378"/>
      <c r="J21" s="48">
        <v>16</v>
      </c>
      <c r="K21" s="48">
        <f>J21</f>
        <v>16</v>
      </c>
      <c r="L21" s="59">
        <f>K21/9</f>
        <v>1.7777777777777777</v>
      </c>
      <c r="M21" s="63">
        <v>0.79166666666666696</v>
      </c>
      <c r="N21" s="56">
        <v>0.8</v>
      </c>
    </row>
    <row r="22" spans="1:14" ht="23.1" customHeight="1" x14ac:dyDescent="0.25">
      <c r="A22" s="355"/>
      <c r="B22" s="19" t="s">
        <v>0</v>
      </c>
      <c r="C22" s="124" t="s">
        <v>662</v>
      </c>
      <c r="D22" s="50"/>
      <c r="E22" s="128">
        <v>89</v>
      </c>
      <c r="F22" s="357" t="s">
        <v>663</v>
      </c>
      <c r="G22" s="354"/>
      <c r="H22" s="354"/>
      <c r="I22" s="354"/>
      <c r="J22" s="32">
        <v>26</v>
      </c>
      <c r="K22" s="32">
        <f>J22</f>
        <v>26</v>
      </c>
      <c r="L22" s="60">
        <f>K22/9</f>
        <v>2.8888888888888888</v>
      </c>
      <c r="M22" s="63">
        <v>0.83333333333333304</v>
      </c>
      <c r="N22" s="56">
        <v>0.8</v>
      </c>
    </row>
    <row r="23" spans="1:14" ht="23.1" customHeight="1" x14ac:dyDescent="0.25">
      <c r="A23" s="355" t="s">
        <v>11</v>
      </c>
      <c r="B23" s="356"/>
      <c r="C23" s="124" t="s">
        <v>664</v>
      </c>
      <c r="D23" s="128">
        <v>1</v>
      </c>
      <c r="E23" s="128">
        <v>201</v>
      </c>
      <c r="F23" s="354"/>
      <c r="G23" s="354"/>
      <c r="H23" s="354"/>
      <c r="I23" s="354"/>
      <c r="J23" s="32"/>
      <c r="K23" s="32">
        <f>J23</f>
        <v>0</v>
      </c>
      <c r="L23" s="60">
        <f>K23/8</f>
        <v>0</v>
      </c>
      <c r="M23" s="63">
        <v>0.875</v>
      </c>
      <c r="N23" s="56">
        <v>0.8</v>
      </c>
    </row>
    <row r="24" spans="1:14" ht="23.1" customHeight="1" x14ac:dyDescent="0.25">
      <c r="A24" s="337" t="s">
        <v>6</v>
      </c>
      <c r="B24" s="338"/>
      <c r="C24" s="125" t="s">
        <v>665</v>
      </c>
      <c r="D24" s="127"/>
      <c r="E24" s="127">
        <v>142</v>
      </c>
      <c r="F24" s="339"/>
      <c r="G24" s="339"/>
      <c r="H24" s="339"/>
      <c r="I24" s="339"/>
      <c r="J24" s="34"/>
      <c r="K24" s="34">
        <f>J24</f>
        <v>0</v>
      </c>
      <c r="L24" s="61">
        <f>K24/8</f>
        <v>0</v>
      </c>
      <c r="M24" s="63">
        <v>0.91666666666666696</v>
      </c>
      <c r="N24" s="56">
        <v>0.8</v>
      </c>
    </row>
    <row r="25" spans="1:14" ht="23.1" customHeight="1" x14ac:dyDescent="0.25">
      <c r="A25" s="337" t="s">
        <v>6</v>
      </c>
      <c r="B25" s="338"/>
      <c r="C25" s="125" t="s">
        <v>666</v>
      </c>
      <c r="D25" s="127">
        <v>2</v>
      </c>
      <c r="E25" s="127">
        <v>211</v>
      </c>
      <c r="F25" s="339"/>
      <c r="G25" s="339"/>
      <c r="H25" s="339"/>
      <c r="I25" s="339"/>
      <c r="J25" s="34"/>
      <c r="K25" s="34">
        <f>J25</f>
        <v>0</v>
      </c>
      <c r="L25" s="61">
        <f>K25/8</f>
        <v>0</v>
      </c>
      <c r="M25" s="63">
        <v>0.95833333333333304</v>
      </c>
      <c r="N25" s="56">
        <v>0.8</v>
      </c>
    </row>
    <row r="26" spans="1:14" ht="23.1" customHeight="1" thickBot="1" x14ac:dyDescent="0.3">
      <c r="A26" s="350" t="s">
        <v>286</v>
      </c>
      <c r="B26" s="351"/>
      <c r="C26" s="99">
        <f>D7+D11+D12+D16+D17+D21+D22+D23+D24+D25</f>
        <v>20.399999999999999</v>
      </c>
      <c r="D26" s="104" t="s">
        <v>287</v>
      </c>
      <c r="E26" s="99">
        <f>SUM(E7:E25)/10</f>
        <v>124.1</v>
      </c>
      <c r="F26" s="408"/>
      <c r="G26" s="409"/>
      <c r="H26" s="409"/>
      <c r="I26" s="351"/>
      <c r="J26" s="36" t="s">
        <v>115</v>
      </c>
      <c r="K26" s="36">
        <f>SUM(K7:K25)</f>
        <v>223</v>
      </c>
      <c r="L26" s="62">
        <f>SUM(L7:L25)</f>
        <v>26.722222222222225</v>
      </c>
      <c r="M26" s="67" t="s">
        <v>115</v>
      </c>
      <c r="N26" s="39">
        <f>SUM(N2:N25)</f>
        <v>14.750000000000005</v>
      </c>
    </row>
    <row r="27" spans="1:14" ht="23.1" customHeight="1" thickBot="1" x14ac:dyDescent="0.3"/>
    <row r="28" spans="1:14" ht="23.1" customHeight="1" thickBot="1" x14ac:dyDescent="0.3">
      <c r="A28" s="373" t="s">
        <v>211</v>
      </c>
      <c r="B28" s="340"/>
      <c r="C28" s="340"/>
      <c r="D28" s="340"/>
      <c r="E28" s="340"/>
      <c r="F28" s="340"/>
      <c r="G28" s="340"/>
      <c r="H28" s="340"/>
      <c r="I28" s="340"/>
      <c r="J28" s="340" t="s">
        <v>226</v>
      </c>
      <c r="K28" s="340"/>
      <c r="L28" s="431"/>
      <c r="M28" s="373" t="s">
        <v>206</v>
      </c>
      <c r="N28" s="341"/>
    </row>
    <row r="29" spans="1:14" ht="23.1" customHeight="1" x14ac:dyDescent="0.25">
      <c r="A29" s="342" t="s">
        <v>214</v>
      </c>
      <c r="B29" s="343"/>
      <c r="C29" s="343"/>
      <c r="D29" s="343"/>
      <c r="E29" s="344" t="s">
        <v>212</v>
      </c>
      <c r="F29" s="344"/>
      <c r="G29" s="344"/>
      <c r="H29" s="344"/>
      <c r="I29" s="344"/>
      <c r="J29" s="345" t="s">
        <v>785</v>
      </c>
      <c r="K29" s="345"/>
      <c r="L29" s="346"/>
      <c r="M29" s="68">
        <v>0</v>
      </c>
      <c r="N29" s="69">
        <v>0.7</v>
      </c>
    </row>
    <row r="30" spans="1:14" ht="23.1" customHeight="1" x14ac:dyDescent="0.25">
      <c r="A30" s="54" t="s">
        <v>193</v>
      </c>
      <c r="B30" s="103" t="s">
        <v>194</v>
      </c>
      <c r="C30" s="52" t="s">
        <v>197</v>
      </c>
      <c r="D30" s="103" t="s">
        <v>198</v>
      </c>
      <c r="E30" s="347" t="s">
        <v>200</v>
      </c>
      <c r="F30" s="347"/>
      <c r="G30" s="347"/>
      <c r="H30" s="347"/>
      <c r="I30" s="347"/>
      <c r="J30" s="348" t="s">
        <v>202</v>
      </c>
      <c r="K30" s="348"/>
      <c r="L30" s="349"/>
      <c r="M30" s="64">
        <v>4.1666666666666699E-2</v>
      </c>
      <c r="N30" s="55">
        <v>0.7</v>
      </c>
    </row>
    <row r="31" spans="1:14" ht="23.1" customHeight="1" x14ac:dyDescent="0.25">
      <c r="A31" s="54" t="s">
        <v>9</v>
      </c>
      <c r="B31" s="103" t="s">
        <v>195</v>
      </c>
      <c r="C31" s="52" t="s">
        <v>197</v>
      </c>
      <c r="D31" s="103" t="s">
        <v>198</v>
      </c>
      <c r="E31" s="369" t="s">
        <v>201</v>
      </c>
      <c r="F31" s="369"/>
      <c r="G31" s="369"/>
      <c r="H31" s="369"/>
      <c r="I31" s="369"/>
      <c r="J31" s="348" t="s">
        <v>203</v>
      </c>
      <c r="K31" s="348"/>
      <c r="L31" s="349"/>
      <c r="M31" s="64">
        <v>8.3333333333333301E-2</v>
      </c>
      <c r="N31" s="57">
        <v>0.5</v>
      </c>
    </row>
    <row r="32" spans="1:14" ht="23.1" customHeight="1" thickBot="1" x14ac:dyDescent="0.3">
      <c r="A32" s="70" t="s">
        <v>10</v>
      </c>
      <c r="B32" s="105" t="s">
        <v>196</v>
      </c>
      <c r="C32" s="72" t="s">
        <v>197</v>
      </c>
      <c r="D32" s="105" t="s">
        <v>199</v>
      </c>
      <c r="E32" s="370" t="s">
        <v>204</v>
      </c>
      <c r="F32" s="370"/>
      <c r="G32" s="370"/>
      <c r="H32" s="370"/>
      <c r="I32" s="370"/>
      <c r="J32" s="359" t="s">
        <v>669</v>
      </c>
      <c r="K32" s="359"/>
      <c r="L32" s="360"/>
      <c r="M32" s="65">
        <v>0.125</v>
      </c>
      <c r="N32" s="57">
        <v>0.5</v>
      </c>
    </row>
    <row r="33" spans="1:14" ht="23.1" customHeight="1" thickBot="1" x14ac:dyDescent="0.3">
      <c r="A33" s="74" t="s">
        <v>5</v>
      </c>
      <c r="B33" s="75" t="s">
        <v>209</v>
      </c>
      <c r="C33" s="1" t="s">
        <v>2</v>
      </c>
      <c r="D33" s="1" t="s">
        <v>3</v>
      </c>
      <c r="E33" s="106" t="s">
        <v>46</v>
      </c>
      <c r="F33" s="361" t="s">
        <v>33</v>
      </c>
      <c r="G33" s="361"/>
      <c r="H33" s="361"/>
      <c r="I33" s="361"/>
      <c r="J33" s="362" t="s">
        <v>34</v>
      </c>
      <c r="K33" s="362"/>
      <c r="L33" s="76" t="s">
        <v>690</v>
      </c>
      <c r="M33" s="65">
        <v>0.16666666666666699</v>
      </c>
      <c r="N33" s="57">
        <v>0.5</v>
      </c>
    </row>
    <row r="34" spans="1:14" ht="23.1" customHeight="1" x14ac:dyDescent="0.25">
      <c r="A34" s="392" t="s">
        <v>45</v>
      </c>
      <c r="B34" s="393" t="s">
        <v>0</v>
      </c>
      <c r="C34" s="439" t="s">
        <v>668</v>
      </c>
      <c r="D34" s="427">
        <v>4.3</v>
      </c>
      <c r="E34" s="428">
        <v>140</v>
      </c>
      <c r="F34" s="436" t="s">
        <v>37</v>
      </c>
      <c r="G34" s="399"/>
      <c r="H34" s="399"/>
      <c r="I34" s="399"/>
      <c r="J34" s="73">
        <v>24</v>
      </c>
      <c r="K34" s="397">
        <f>J34+J35+J36+J37</f>
        <v>40.6</v>
      </c>
      <c r="L34" s="418">
        <f>K34/10</f>
        <v>4.0600000000000005</v>
      </c>
      <c r="M34" s="65">
        <v>0.20833333333333301</v>
      </c>
      <c r="N34" s="57">
        <v>0.5</v>
      </c>
    </row>
    <row r="35" spans="1:14" ht="23.1" customHeight="1" x14ac:dyDescent="0.25">
      <c r="A35" s="355"/>
      <c r="B35" s="374"/>
      <c r="C35" s="383"/>
      <c r="D35" s="383"/>
      <c r="E35" s="366"/>
      <c r="F35" s="419" t="s">
        <v>41</v>
      </c>
      <c r="G35" s="366"/>
      <c r="H35" s="366"/>
      <c r="I35" s="366"/>
      <c r="J35" s="30">
        <v>0</v>
      </c>
      <c r="K35" s="389"/>
      <c r="L35" s="414"/>
      <c r="M35" s="65">
        <v>0.25</v>
      </c>
      <c r="N35" s="57">
        <v>0.5</v>
      </c>
    </row>
    <row r="36" spans="1:14" ht="23.1" customHeight="1" x14ac:dyDescent="0.25">
      <c r="A36" s="355"/>
      <c r="B36" s="374"/>
      <c r="C36" s="383"/>
      <c r="D36" s="383"/>
      <c r="E36" s="366"/>
      <c r="F36" s="433" t="s">
        <v>43</v>
      </c>
      <c r="G36" s="366"/>
      <c r="H36" s="366"/>
      <c r="I36" s="366"/>
      <c r="J36" s="30">
        <v>9.6</v>
      </c>
      <c r="K36" s="389"/>
      <c r="L36" s="414"/>
      <c r="M36" s="65">
        <v>0.29166666666666702</v>
      </c>
      <c r="N36" s="58">
        <v>0.55000000000000004</v>
      </c>
    </row>
    <row r="37" spans="1:14" ht="23.1" customHeight="1" x14ac:dyDescent="0.25">
      <c r="A37" s="355"/>
      <c r="B37" s="374"/>
      <c r="C37" s="383"/>
      <c r="D37" s="383"/>
      <c r="E37" s="366"/>
      <c r="F37" s="357" t="s">
        <v>670</v>
      </c>
      <c r="G37" s="368"/>
      <c r="H37" s="368"/>
      <c r="I37" s="368"/>
      <c r="J37" s="111">
        <v>7</v>
      </c>
      <c r="K37" s="389"/>
      <c r="L37" s="414"/>
      <c r="M37" s="66">
        <v>0.33333333333333298</v>
      </c>
      <c r="N37" s="58">
        <v>0.55000000000000004</v>
      </c>
    </row>
    <row r="38" spans="1:14" ht="23.1" customHeight="1" x14ac:dyDescent="0.25">
      <c r="A38" s="355"/>
      <c r="B38" s="41" t="s">
        <v>1</v>
      </c>
      <c r="C38" s="123" t="s">
        <v>650</v>
      </c>
      <c r="D38" s="109"/>
      <c r="E38" s="130">
        <v>86</v>
      </c>
      <c r="F38" s="380"/>
      <c r="G38" s="381"/>
      <c r="H38" s="381"/>
      <c r="I38" s="381"/>
      <c r="J38" s="44"/>
      <c r="K38" s="44">
        <f>J38</f>
        <v>0</v>
      </c>
      <c r="L38" s="59">
        <f>K38/10</f>
        <v>0</v>
      </c>
      <c r="M38" s="66">
        <v>0.375</v>
      </c>
      <c r="N38" s="58">
        <v>0.55000000000000004</v>
      </c>
    </row>
    <row r="39" spans="1:14" ht="23.1" customHeight="1" x14ac:dyDescent="0.25">
      <c r="A39" s="355"/>
      <c r="B39" s="374" t="s">
        <v>0</v>
      </c>
      <c r="C39" s="438" t="s">
        <v>671</v>
      </c>
      <c r="D39" s="424">
        <v>4.9000000000000004</v>
      </c>
      <c r="E39" s="425">
        <v>84</v>
      </c>
      <c r="F39" s="357" t="s">
        <v>672</v>
      </c>
      <c r="G39" s="368"/>
      <c r="H39" s="368"/>
      <c r="I39" s="368"/>
      <c r="J39" s="111">
        <v>15</v>
      </c>
      <c r="K39" s="389">
        <f>J39+J40+J41+J42</f>
        <v>49</v>
      </c>
      <c r="L39" s="414">
        <f>K39/10</f>
        <v>4.9000000000000004</v>
      </c>
      <c r="M39" s="66">
        <v>0.41666666666666702</v>
      </c>
      <c r="N39" s="58">
        <v>0.55000000000000004</v>
      </c>
    </row>
    <row r="40" spans="1:14" ht="23.1" customHeight="1" x14ac:dyDescent="0.25">
      <c r="A40" s="355"/>
      <c r="B40" s="374"/>
      <c r="C40" s="383"/>
      <c r="D40" s="383"/>
      <c r="E40" s="366"/>
      <c r="F40" s="357" t="s">
        <v>37</v>
      </c>
      <c r="G40" s="368"/>
      <c r="H40" s="368"/>
      <c r="I40" s="368"/>
      <c r="J40" s="111">
        <v>24</v>
      </c>
      <c r="K40" s="389"/>
      <c r="L40" s="414"/>
      <c r="M40" s="66">
        <v>0.45833333333333298</v>
      </c>
      <c r="N40" s="58">
        <v>0.55000000000000004</v>
      </c>
    </row>
    <row r="41" spans="1:14" ht="23.1" customHeight="1" x14ac:dyDescent="0.25">
      <c r="A41" s="355"/>
      <c r="B41" s="374"/>
      <c r="C41" s="383"/>
      <c r="D41" s="383"/>
      <c r="E41" s="366"/>
      <c r="F41" s="357" t="s">
        <v>673</v>
      </c>
      <c r="G41" s="368"/>
      <c r="H41" s="368"/>
      <c r="I41" s="368"/>
      <c r="J41" s="112">
        <v>10</v>
      </c>
      <c r="K41" s="389"/>
      <c r="L41" s="414"/>
      <c r="M41" s="66">
        <v>0.5</v>
      </c>
      <c r="N41" s="58">
        <v>0.55000000000000004</v>
      </c>
    </row>
    <row r="42" spans="1:14" ht="23.1" customHeight="1" x14ac:dyDescent="0.25">
      <c r="A42" s="355"/>
      <c r="B42" s="374"/>
      <c r="C42" s="383"/>
      <c r="D42" s="383"/>
      <c r="E42" s="366"/>
      <c r="F42" s="357"/>
      <c r="G42" s="368"/>
      <c r="H42" s="368"/>
      <c r="I42" s="368"/>
      <c r="J42" s="112"/>
      <c r="K42" s="389"/>
      <c r="L42" s="414"/>
      <c r="M42" s="66">
        <v>0.54166666666666696</v>
      </c>
      <c r="N42" s="58">
        <v>0.55000000000000004</v>
      </c>
    </row>
    <row r="43" spans="1:14" ht="23.1" customHeight="1" x14ac:dyDescent="0.25">
      <c r="A43" s="355"/>
      <c r="B43" s="41" t="s">
        <v>1</v>
      </c>
      <c r="C43" s="123" t="s">
        <v>674</v>
      </c>
      <c r="D43" s="109"/>
      <c r="E43" s="131">
        <v>96</v>
      </c>
      <c r="F43" s="380" t="s">
        <v>675</v>
      </c>
      <c r="G43" s="391"/>
      <c r="H43" s="391"/>
      <c r="I43" s="391"/>
      <c r="J43" s="47">
        <v>10</v>
      </c>
      <c r="K43" s="47">
        <f>J43</f>
        <v>10</v>
      </c>
      <c r="L43" s="59">
        <f>K43/10</f>
        <v>1</v>
      </c>
      <c r="M43" s="66">
        <v>0.58333333333333304</v>
      </c>
      <c r="N43" s="58">
        <v>0.55000000000000004</v>
      </c>
    </row>
    <row r="44" spans="1:14" ht="23.1" customHeight="1" x14ac:dyDescent="0.25">
      <c r="A44" s="355"/>
      <c r="B44" s="374" t="s">
        <v>0</v>
      </c>
      <c r="C44" s="357" t="s">
        <v>676</v>
      </c>
      <c r="D44" s="430">
        <v>9</v>
      </c>
      <c r="E44" s="430">
        <v>176</v>
      </c>
      <c r="F44" s="357" t="s">
        <v>677</v>
      </c>
      <c r="G44" s="354"/>
      <c r="H44" s="354"/>
      <c r="I44" s="354"/>
      <c r="J44" s="112">
        <v>70</v>
      </c>
      <c r="K44" s="376">
        <f>J44+J45+J46+J47</f>
        <v>70</v>
      </c>
      <c r="L44" s="414">
        <f>K44/10</f>
        <v>7</v>
      </c>
      <c r="M44" s="66">
        <v>0.625</v>
      </c>
      <c r="N44" s="58">
        <v>0.55000000000000004</v>
      </c>
    </row>
    <row r="45" spans="1:14" ht="23.1" customHeight="1" x14ac:dyDescent="0.25">
      <c r="A45" s="355"/>
      <c r="B45" s="374"/>
      <c r="C45" s="368"/>
      <c r="D45" s="368"/>
      <c r="E45" s="368"/>
      <c r="F45" s="357" t="s">
        <v>691</v>
      </c>
      <c r="G45" s="354"/>
      <c r="H45" s="354"/>
      <c r="I45" s="354"/>
      <c r="J45" s="112">
        <v>0</v>
      </c>
      <c r="K45" s="376"/>
      <c r="L45" s="414"/>
      <c r="M45" s="66">
        <v>0.66666666666666696</v>
      </c>
      <c r="N45" s="58">
        <v>0.55000000000000004</v>
      </c>
    </row>
    <row r="46" spans="1:14" ht="23.1" customHeight="1" x14ac:dyDescent="0.25">
      <c r="A46" s="355"/>
      <c r="B46" s="374"/>
      <c r="C46" s="368"/>
      <c r="D46" s="368"/>
      <c r="E46" s="368"/>
      <c r="F46" s="354"/>
      <c r="G46" s="354"/>
      <c r="H46" s="354"/>
      <c r="I46" s="354"/>
      <c r="J46" s="112"/>
      <c r="K46" s="376"/>
      <c r="L46" s="414"/>
      <c r="M46" s="66">
        <v>0.70833333333333304</v>
      </c>
      <c r="N46" s="58">
        <v>0.55000000000000004</v>
      </c>
    </row>
    <row r="47" spans="1:14" ht="23.1" customHeight="1" x14ac:dyDescent="0.25">
      <c r="A47" s="355"/>
      <c r="B47" s="374"/>
      <c r="C47" s="368"/>
      <c r="D47" s="368"/>
      <c r="E47" s="368"/>
      <c r="F47" s="357" t="s">
        <v>678</v>
      </c>
      <c r="G47" s="368"/>
      <c r="H47" s="368"/>
      <c r="I47" s="368"/>
      <c r="J47" s="111"/>
      <c r="K47" s="376"/>
      <c r="L47" s="414"/>
      <c r="M47" s="66">
        <v>0.75</v>
      </c>
      <c r="N47" s="56">
        <v>0.8</v>
      </c>
    </row>
    <row r="48" spans="1:14" ht="23.1" customHeight="1" x14ac:dyDescent="0.25">
      <c r="A48" s="355"/>
      <c r="B48" s="41" t="s">
        <v>1</v>
      </c>
      <c r="C48" s="123" t="s">
        <v>679</v>
      </c>
      <c r="D48" s="109"/>
      <c r="E48" s="131">
        <v>148</v>
      </c>
      <c r="F48" s="380"/>
      <c r="G48" s="378"/>
      <c r="H48" s="378"/>
      <c r="I48" s="378"/>
      <c r="J48" s="48"/>
      <c r="K48" s="48">
        <f>J48</f>
        <v>0</v>
      </c>
      <c r="L48" s="59">
        <f>K48/10</f>
        <v>0</v>
      </c>
      <c r="M48" s="63">
        <v>0.79166666666666696</v>
      </c>
      <c r="N48" s="56">
        <v>0.8</v>
      </c>
    </row>
    <row r="49" spans="1:14" ht="23.1" customHeight="1" x14ac:dyDescent="0.25">
      <c r="A49" s="355"/>
      <c r="B49" s="110" t="s">
        <v>0</v>
      </c>
      <c r="C49" s="124" t="s">
        <v>680</v>
      </c>
      <c r="D49" s="107"/>
      <c r="E49" s="128">
        <v>101</v>
      </c>
      <c r="F49" s="357"/>
      <c r="G49" s="354"/>
      <c r="H49" s="354"/>
      <c r="I49" s="354"/>
      <c r="J49" s="112"/>
      <c r="K49" s="112">
        <f>J49</f>
        <v>0</v>
      </c>
      <c r="L49" s="113">
        <f>K49/10</f>
        <v>0</v>
      </c>
      <c r="M49" s="63">
        <v>0.83333333333333304</v>
      </c>
      <c r="N49" s="56">
        <v>0.8</v>
      </c>
    </row>
    <row r="50" spans="1:14" ht="23.1" customHeight="1" x14ac:dyDescent="0.25">
      <c r="A50" s="355" t="s">
        <v>11</v>
      </c>
      <c r="B50" s="356"/>
      <c r="C50" s="124" t="s">
        <v>681</v>
      </c>
      <c r="D50" s="128"/>
      <c r="E50" s="128">
        <v>108</v>
      </c>
      <c r="F50" s="354"/>
      <c r="G50" s="354"/>
      <c r="H50" s="354"/>
      <c r="I50" s="354"/>
      <c r="J50" s="112"/>
      <c r="K50" s="112">
        <f>J50</f>
        <v>0</v>
      </c>
      <c r="L50" s="113">
        <f>K50/10</f>
        <v>0</v>
      </c>
      <c r="M50" s="63">
        <v>0.875</v>
      </c>
      <c r="N50" s="56">
        <v>0.8</v>
      </c>
    </row>
    <row r="51" spans="1:14" ht="23.1" customHeight="1" x14ac:dyDescent="0.25">
      <c r="A51" s="337" t="s">
        <v>6</v>
      </c>
      <c r="B51" s="338"/>
      <c r="C51" s="125" t="s">
        <v>684</v>
      </c>
      <c r="D51" s="127"/>
      <c r="E51" s="127">
        <v>88</v>
      </c>
      <c r="F51" s="440"/>
      <c r="G51" s="339"/>
      <c r="H51" s="339"/>
      <c r="I51" s="339"/>
      <c r="J51" s="34"/>
      <c r="K51" s="34">
        <f>J51</f>
        <v>0</v>
      </c>
      <c r="L51" s="61">
        <f>K51/10</f>
        <v>0</v>
      </c>
      <c r="M51" s="63">
        <v>0.91666666666666696</v>
      </c>
      <c r="N51" s="56">
        <v>0.8</v>
      </c>
    </row>
    <row r="52" spans="1:14" ht="23.1" customHeight="1" x14ac:dyDescent="0.25">
      <c r="A52" s="337" t="s">
        <v>6</v>
      </c>
      <c r="B52" s="338"/>
      <c r="C52" s="125" t="s">
        <v>682</v>
      </c>
      <c r="D52" s="127"/>
      <c r="E52" s="127">
        <v>76</v>
      </c>
      <c r="F52" s="440" t="s">
        <v>683</v>
      </c>
      <c r="G52" s="339"/>
      <c r="H52" s="339"/>
      <c r="I52" s="339"/>
      <c r="J52" s="34">
        <v>10</v>
      </c>
      <c r="K52" s="34">
        <f>J52</f>
        <v>10</v>
      </c>
      <c r="L52" s="61">
        <f>K52/10</f>
        <v>1</v>
      </c>
      <c r="M52" s="63">
        <v>0.95833333333333304</v>
      </c>
      <c r="N52" s="56">
        <v>0.8</v>
      </c>
    </row>
    <row r="53" spans="1:14" ht="23.1" customHeight="1" thickBot="1" x14ac:dyDescent="0.3">
      <c r="A53" s="350" t="s">
        <v>286</v>
      </c>
      <c r="B53" s="351"/>
      <c r="C53" s="99">
        <f>D34+D38+D39+D43+D44+D48+D49+D50+D51+D52</f>
        <v>18.2</v>
      </c>
      <c r="D53" s="104" t="s">
        <v>287</v>
      </c>
      <c r="E53" s="99">
        <f>SUM(E34:E52)/10</f>
        <v>110.3</v>
      </c>
      <c r="F53" s="408"/>
      <c r="G53" s="409"/>
      <c r="H53" s="409"/>
      <c r="I53" s="351"/>
      <c r="J53" s="36" t="s">
        <v>115</v>
      </c>
      <c r="K53" s="36">
        <f>SUM(K34:K52)</f>
        <v>179.6</v>
      </c>
      <c r="L53" s="62">
        <f>SUM(L34:L52)</f>
        <v>17.96</v>
      </c>
      <c r="M53" s="67" t="s">
        <v>115</v>
      </c>
      <c r="N53" s="39">
        <f>SUM(N29:N52)</f>
        <v>14.750000000000005</v>
      </c>
    </row>
    <row r="54" spans="1:14" ht="23.1" customHeight="1" thickBot="1" x14ac:dyDescent="0.3"/>
    <row r="55" spans="1:14" ht="23.1" customHeight="1" thickBot="1" x14ac:dyDescent="0.3">
      <c r="A55" s="373" t="s">
        <v>211</v>
      </c>
      <c r="B55" s="340"/>
      <c r="C55" s="340"/>
      <c r="D55" s="340"/>
      <c r="E55" s="340"/>
      <c r="F55" s="340"/>
      <c r="G55" s="340"/>
      <c r="H55" s="340"/>
      <c r="I55" s="340"/>
      <c r="J55" s="340" t="s">
        <v>227</v>
      </c>
      <c r="K55" s="340"/>
      <c r="L55" s="431"/>
      <c r="M55" s="373" t="s">
        <v>206</v>
      </c>
      <c r="N55" s="341"/>
    </row>
    <row r="56" spans="1:14" ht="23.1" customHeight="1" x14ac:dyDescent="0.25">
      <c r="A56" s="342" t="s">
        <v>214</v>
      </c>
      <c r="B56" s="343"/>
      <c r="C56" s="343"/>
      <c r="D56" s="343"/>
      <c r="E56" s="344" t="s">
        <v>212</v>
      </c>
      <c r="F56" s="344"/>
      <c r="G56" s="344"/>
      <c r="H56" s="344"/>
      <c r="I56" s="344"/>
      <c r="J56" s="345" t="s">
        <v>785</v>
      </c>
      <c r="K56" s="345"/>
      <c r="L56" s="346"/>
      <c r="M56" s="68">
        <v>0</v>
      </c>
      <c r="N56" s="69">
        <v>0.7</v>
      </c>
    </row>
    <row r="57" spans="1:14" ht="23.1" customHeight="1" x14ac:dyDescent="0.25">
      <c r="A57" s="54" t="s">
        <v>193</v>
      </c>
      <c r="B57" s="103" t="s">
        <v>194</v>
      </c>
      <c r="C57" s="52" t="s">
        <v>197</v>
      </c>
      <c r="D57" s="103" t="s">
        <v>198</v>
      </c>
      <c r="E57" s="347" t="s">
        <v>200</v>
      </c>
      <c r="F57" s="347"/>
      <c r="G57" s="347"/>
      <c r="H57" s="347"/>
      <c r="I57" s="347"/>
      <c r="J57" s="348" t="s">
        <v>202</v>
      </c>
      <c r="K57" s="348"/>
      <c r="L57" s="349"/>
      <c r="M57" s="64">
        <v>4.1666666666666699E-2</v>
      </c>
      <c r="N57" s="55">
        <v>0.7</v>
      </c>
    </row>
    <row r="58" spans="1:14" ht="23.1" customHeight="1" x14ac:dyDescent="0.25">
      <c r="A58" s="54" t="s">
        <v>9</v>
      </c>
      <c r="B58" s="103" t="s">
        <v>195</v>
      </c>
      <c r="C58" s="52" t="s">
        <v>197</v>
      </c>
      <c r="D58" s="103" t="s">
        <v>198</v>
      </c>
      <c r="E58" s="369" t="s">
        <v>201</v>
      </c>
      <c r="F58" s="369"/>
      <c r="G58" s="369"/>
      <c r="H58" s="369"/>
      <c r="I58" s="369"/>
      <c r="J58" s="348" t="s">
        <v>203</v>
      </c>
      <c r="K58" s="348"/>
      <c r="L58" s="349"/>
      <c r="M58" s="64">
        <v>8.3333333333333301E-2</v>
      </c>
      <c r="N58" s="57">
        <v>0.5</v>
      </c>
    </row>
    <row r="59" spans="1:14" ht="23.1" customHeight="1" thickBot="1" x14ac:dyDescent="0.3">
      <c r="A59" s="70" t="s">
        <v>10</v>
      </c>
      <c r="B59" s="105" t="s">
        <v>196</v>
      </c>
      <c r="C59" s="72" t="s">
        <v>197</v>
      </c>
      <c r="D59" s="105" t="s">
        <v>199</v>
      </c>
      <c r="E59" s="370" t="s">
        <v>204</v>
      </c>
      <c r="F59" s="370"/>
      <c r="G59" s="370"/>
      <c r="H59" s="370"/>
      <c r="I59" s="370"/>
      <c r="J59" s="359" t="s">
        <v>669</v>
      </c>
      <c r="K59" s="359"/>
      <c r="L59" s="360"/>
      <c r="M59" s="65">
        <v>0.125</v>
      </c>
      <c r="N59" s="57">
        <v>0.5</v>
      </c>
    </row>
    <row r="60" spans="1:14" ht="23.1" customHeight="1" thickBot="1" x14ac:dyDescent="0.3">
      <c r="A60" s="74" t="s">
        <v>5</v>
      </c>
      <c r="B60" s="75" t="s">
        <v>209</v>
      </c>
      <c r="C60" s="1" t="s">
        <v>2</v>
      </c>
      <c r="D60" s="1" t="s">
        <v>3</v>
      </c>
      <c r="E60" s="106" t="s">
        <v>46</v>
      </c>
      <c r="F60" s="361" t="s">
        <v>33</v>
      </c>
      <c r="G60" s="361"/>
      <c r="H60" s="361"/>
      <c r="I60" s="361"/>
      <c r="J60" s="362" t="s">
        <v>34</v>
      </c>
      <c r="K60" s="362"/>
      <c r="L60" s="76" t="s">
        <v>690</v>
      </c>
      <c r="M60" s="65">
        <v>0.16666666666666699</v>
      </c>
      <c r="N60" s="57">
        <v>0.5</v>
      </c>
    </row>
    <row r="61" spans="1:14" ht="23.1" customHeight="1" x14ac:dyDescent="0.25">
      <c r="A61" s="392" t="s">
        <v>45</v>
      </c>
      <c r="B61" s="393" t="s">
        <v>0</v>
      </c>
      <c r="C61" s="439" t="s">
        <v>22</v>
      </c>
      <c r="D61" s="427">
        <v>5.6</v>
      </c>
      <c r="E61" s="428">
        <v>140</v>
      </c>
      <c r="F61" s="436" t="s">
        <v>37</v>
      </c>
      <c r="G61" s="399"/>
      <c r="H61" s="399"/>
      <c r="I61" s="399"/>
      <c r="J61" s="73">
        <v>24</v>
      </c>
      <c r="K61" s="397">
        <f>J61+J62+J63+J64</f>
        <v>40.6</v>
      </c>
      <c r="L61" s="418">
        <f>K61/10</f>
        <v>4.0600000000000005</v>
      </c>
      <c r="M61" s="65">
        <v>0.20833333333333301</v>
      </c>
      <c r="N61" s="57">
        <v>0.5</v>
      </c>
    </row>
    <row r="62" spans="1:14" ht="23.1" customHeight="1" x14ac:dyDescent="0.25">
      <c r="A62" s="355"/>
      <c r="B62" s="374"/>
      <c r="C62" s="383"/>
      <c r="D62" s="383"/>
      <c r="E62" s="366"/>
      <c r="F62" s="419" t="s">
        <v>41</v>
      </c>
      <c r="G62" s="366"/>
      <c r="H62" s="366"/>
      <c r="I62" s="366"/>
      <c r="J62" s="30">
        <v>0</v>
      </c>
      <c r="K62" s="389"/>
      <c r="L62" s="414"/>
      <c r="M62" s="65">
        <v>0.25</v>
      </c>
      <c r="N62" s="57">
        <v>0.5</v>
      </c>
    </row>
    <row r="63" spans="1:14" ht="23.1" customHeight="1" x14ac:dyDescent="0.25">
      <c r="A63" s="355"/>
      <c r="B63" s="374"/>
      <c r="C63" s="383"/>
      <c r="D63" s="383"/>
      <c r="E63" s="366"/>
      <c r="F63" s="433" t="s">
        <v>43</v>
      </c>
      <c r="G63" s="366"/>
      <c r="H63" s="366"/>
      <c r="I63" s="366"/>
      <c r="J63" s="30">
        <v>9.6</v>
      </c>
      <c r="K63" s="389"/>
      <c r="L63" s="414"/>
      <c r="M63" s="65">
        <v>0.29166666666666702</v>
      </c>
      <c r="N63" s="58">
        <v>0.55000000000000004</v>
      </c>
    </row>
    <row r="64" spans="1:14" ht="23.1" customHeight="1" x14ac:dyDescent="0.25">
      <c r="A64" s="355"/>
      <c r="B64" s="374"/>
      <c r="C64" s="383"/>
      <c r="D64" s="383"/>
      <c r="E64" s="366"/>
      <c r="F64" s="357" t="s">
        <v>685</v>
      </c>
      <c r="G64" s="368"/>
      <c r="H64" s="368"/>
      <c r="I64" s="368"/>
      <c r="J64" s="111">
        <v>7</v>
      </c>
      <c r="K64" s="389"/>
      <c r="L64" s="414"/>
      <c r="M64" s="66">
        <v>0.33333333333333298</v>
      </c>
      <c r="N64" s="58">
        <v>0.55000000000000004</v>
      </c>
    </row>
    <row r="65" spans="1:14" ht="23.1" customHeight="1" x14ac:dyDescent="0.25">
      <c r="A65" s="355"/>
      <c r="B65" s="41" t="s">
        <v>1</v>
      </c>
      <c r="C65" s="123" t="s">
        <v>23</v>
      </c>
      <c r="D65" s="109"/>
      <c r="E65" s="130">
        <v>171</v>
      </c>
      <c r="F65" s="380" t="s">
        <v>689</v>
      </c>
      <c r="G65" s="381"/>
      <c r="H65" s="381"/>
      <c r="I65" s="381"/>
      <c r="J65" s="44"/>
      <c r="K65" s="44">
        <f>J65</f>
        <v>0</v>
      </c>
      <c r="L65" s="59">
        <f>K65/8</f>
        <v>0</v>
      </c>
      <c r="M65" s="66">
        <v>0.375</v>
      </c>
      <c r="N65" s="58">
        <v>0.55000000000000004</v>
      </c>
    </row>
    <row r="66" spans="1:14" ht="23.1" customHeight="1" x14ac:dyDescent="0.25">
      <c r="A66" s="355"/>
      <c r="B66" s="374" t="s">
        <v>0</v>
      </c>
      <c r="C66" s="438" t="s">
        <v>16</v>
      </c>
      <c r="D66" s="424">
        <v>5.7</v>
      </c>
      <c r="E66" s="425">
        <v>121</v>
      </c>
      <c r="F66" s="357" t="s">
        <v>686</v>
      </c>
      <c r="G66" s="368"/>
      <c r="H66" s="368"/>
      <c r="I66" s="368"/>
      <c r="J66" s="111">
        <v>10</v>
      </c>
      <c r="K66" s="389">
        <f>J66+J67+J68+J69</f>
        <v>52.1</v>
      </c>
      <c r="L66" s="414">
        <f>K66/10</f>
        <v>5.21</v>
      </c>
      <c r="M66" s="66">
        <v>0.41666666666666702</v>
      </c>
      <c r="N66" s="58">
        <v>0.55000000000000004</v>
      </c>
    </row>
    <row r="67" spans="1:14" ht="23.1" customHeight="1" x14ac:dyDescent="0.25">
      <c r="A67" s="355"/>
      <c r="B67" s="374"/>
      <c r="C67" s="383"/>
      <c r="D67" s="383"/>
      <c r="E67" s="366"/>
      <c r="F67" s="357" t="s">
        <v>687</v>
      </c>
      <c r="G67" s="368"/>
      <c r="H67" s="368"/>
      <c r="I67" s="368"/>
      <c r="J67" s="111">
        <v>10</v>
      </c>
      <c r="K67" s="389"/>
      <c r="L67" s="414"/>
      <c r="M67" s="66">
        <v>0.45833333333333298</v>
      </c>
      <c r="N67" s="58">
        <v>0.55000000000000004</v>
      </c>
    </row>
    <row r="68" spans="1:14" ht="23.1" customHeight="1" x14ac:dyDescent="0.25">
      <c r="A68" s="355"/>
      <c r="B68" s="374"/>
      <c r="C68" s="383"/>
      <c r="D68" s="383"/>
      <c r="E68" s="366"/>
      <c r="F68" s="357" t="s">
        <v>37</v>
      </c>
      <c r="G68" s="368"/>
      <c r="H68" s="368"/>
      <c r="I68" s="368"/>
      <c r="J68" s="112">
        <v>24</v>
      </c>
      <c r="K68" s="389"/>
      <c r="L68" s="414"/>
      <c r="M68" s="66">
        <v>0.5</v>
      </c>
      <c r="N68" s="58">
        <v>0.55000000000000004</v>
      </c>
    </row>
    <row r="69" spans="1:14" ht="23.1" customHeight="1" x14ac:dyDescent="0.25">
      <c r="A69" s="355"/>
      <c r="B69" s="374"/>
      <c r="C69" s="383"/>
      <c r="D69" s="383"/>
      <c r="E69" s="366"/>
      <c r="F69" s="357" t="s">
        <v>688</v>
      </c>
      <c r="G69" s="368"/>
      <c r="H69" s="368"/>
      <c r="I69" s="368"/>
      <c r="J69" s="112">
        <v>8.1</v>
      </c>
      <c r="K69" s="389"/>
      <c r="L69" s="414"/>
      <c r="M69" s="66">
        <v>0.54166666666666696</v>
      </c>
      <c r="N69" s="58">
        <v>0.55000000000000004</v>
      </c>
    </row>
    <row r="70" spans="1:14" ht="23.1" customHeight="1" x14ac:dyDescent="0.25">
      <c r="A70" s="355"/>
      <c r="B70" s="41" t="s">
        <v>1</v>
      </c>
      <c r="C70" s="133" t="s">
        <v>692</v>
      </c>
      <c r="D70" s="109"/>
      <c r="E70" s="131">
        <v>156</v>
      </c>
      <c r="F70" s="380"/>
      <c r="G70" s="391"/>
      <c r="H70" s="391"/>
      <c r="I70" s="391"/>
      <c r="J70" s="47"/>
      <c r="K70" s="47">
        <f>J70</f>
        <v>0</v>
      </c>
      <c r="L70" s="59">
        <f>K70/8</f>
        <v>0</v>
      </c>
      <c r="M70" s="66">
        <v>0.58333333333333304</v>
      </c>
      <c r="N70" s="58">
        <v>0.55000000000000004</v>
      </c>
    </row>
    <row r="71" spans="1:14" ht="23.1" customHeight="1" x14ac:dyDescent="0.25">
      <c r="A71" s="355"/>
      <c r="B71" s="374" t="s">
        <v>0</v>
      </c>
      <c r="C71" s="421" t="s">
        <v>693</v>
      </c>
      <c r="D71" s="430">
        <v>5.4</v>
      </c>
      <c r="E71" s="430">
        <v>93</v>
      </c>
      <c r="F71" s="421" t="s">
        <v>694</v>
      </c>
      <c r="G71" s="354"/>
      <c r="H71" s="354"/>
      <c r="I71" s="354"/>
      <c r="J71" s="112">
        <v>22.5</v>
      </c>
      <c r="K71" s="376">
        <f>J71+J72+J73+J74</f>
        <v>53.5</v>
      </c>
      <c r="L71" s="414">
        <f>K71/10</f>
        <v>5.35</v>
      </c>
      <c r="M71" s="66">
        <v>0.625</v>
      </c>
      <c r="N71" s="58">
        <v>0.55000000000000004</v>
      </c>
    </row>
    <row r="72" spans="1:14" ht="23.1" customHeight="1" x14ac:dyDescent="0.25">
      <c r="A72" s="355"/>
      <c r="B72" s="374"/>
      <c r="C72" s="368"/>
      <c r="D72" s="368"/>
      <c r="E72" s="368"/>
      <c r="F72" s="421" t="s">
        <v>695</v>
      </c>
      <c r="G72" s="354"/>
      <c r="H72" s="354"/>
      <c r="I72" s="354"/>
      <c r="J72" s="112">
        <v>0</v>
      </c>
      <c r="K72" s="376"/>
      <c r="L72" s="414"/>
      <c r="M72" s="66">
        <v>0.66666666666666696</v>
      </c>
      <c r="N72" s="58">
        <v>0.55000000000000004</v>
      </c>
    </row>
    <row r="73" spans="1:14" ht="23.1" customHeight="1" x14ac:dyDescent="0.25">
      <c r="A73" s="355"/>
      <c r="B73" s="374"/>
      <c r="C73" s="368"/>
      <c r="D73" s="368"/>
      <c r="E73" s="368"/>
      <c r="F73" s="421" t="s">
        <v>696</v>
      </c>
      <c r="G73" s="354"/>
      <c r="H73" s="354"/>
      <c r="I73" s="354"/>
      <c r="J73" s="112">
        <v>17</v>
      </c>
      <c r="K73" s="376"/>
      <c r="L73" s="414"/>
      <c r="M73" s="66">
        <v>0.70833333333333304</v>
      </c>
      <c r="N73" s="58">
        <v>0.55000000000000004</v>
      </c>
    </row>
    <row r="74" spans="1:14" ht="23.1" customHeight="1" x14ac:dyDescent="0.25">
      <c r="A74" s="355"/>
      <c r="B74" s="374"/>
      <c r="C74" s="368"/>
      <c r="D74" s="368"/>
      <c r="E74" s="368"/>
      <c r="F74" s="421" t="s">
        <v>697</v>
      </c>
      <c r="G74" s="368"/>
      <c r="H74" s="368"/>
      <c r="I74" s="368"/>
      <c r="J74" s="111">
        <v>14</v>
      </c>
      <c r="K74" s="376"/>
      <c r="L74" s="414"/>
      <c r="M74" s="66">
        <v>0.75</v>
      </c>
      <c r="N74" s="56">
        <v>0.8</v>
      </c>
    </row>
    <row r="75" spans="1:14" ht="23.1" customHeight="1" x14ac:dyDescent="0.25">
      <c r="A75" s="355"/>
      <c r="B75" s="41" t="s">
        <v>1</v>
      </c>
      <c r="C75" s="133" t="s">
        <v>28</v>
      </c>
      <c r="D75" s="109"/>
      <c r="E75" s="131">
        <v>61</v>
      </c>
      <c r="F75" s="432" t="s">
        <v>698</v>
      </c>
      <c r="G75" s="378"/>
      <c r="H75" s="378"/>
      <c r="I75" s="378"/>
      <c r="J75" s="48">
        <v>16</v>
      </c>
      <c r="K75" s="48">
        <f>J75</f>
        <v>16</v>
      </c>
      <c r="L75" s="59">
        <f>K75/10</f>
        <v>1.6</v>
      </c>
      <c r="M75" s="63">
        <v>0.79166666666666696</v>
      </c>
      <c r="N75" s="56">
        <v>0.8</v>
      </c>
    </row>
    <row r="76" spans="1:14" ht="23.1" customHeight="1" x14ac:dyDescent="0.25">
      <c r="A76" s="355"/>
      <c r="B76" s="110" t="s">
        <v>0</v>
      </c>
      <c r="C76" s="134" t="s">
        <v>642</v>
      </c>
      <c r="D76" s="107"/>
      <c r="E76" s="128">
        <v>57</v>
      </c>
      <c r="F76" s="421" t="s">
        <v>699</v>
      </c>
      <c r="G76" s="354"/>
      <c r="H76" s="354"/>
      <c r="I76" s="354"/>
      <c r="J76" s="112">
        <v>27</v>
      </c>
      <c r="K76" s="112">
        <f>J76</f>
        <v>27</v>
      </c>
      <c r="L76" s="113">
        <f>K76/10</f>
        <v>2.7</v>
      </c>
      <c r="M76" s="63">
        <v>0.83333333333333304</v>
      </c>
      <c r="N76" s="56">
        <v>0.8</v>
      </c>
    </row>
    <row r="77" spans="1:14" ht="23.1" customHeight="1" x14ac:dyDescent="0.25">
      <c r="A77" s="355" t="s">
        <v>11</v>
      </c>
      <c r="B77" s="356"/>
      <c r="C77" s="134" t="s">
        <v>681</v>
      </c>
      <c r="D77" s="128"/>
      <c r="E77" s="128">
        <v>67</v>
      </c>
      <c r="F77" s="421" t="s">
        <v>700</v>
      </c>
      <c r="G77" s="354"/>
      <c r="H77" s="354"/>
      <c r="I77" s="354"/>
      <c r="J77" s="112">
        <v>14</v>
      </c>
      <c r="K77" s="112">
        <f>J77</f>
        <v>14</v>
      </c>
      <c r="L77" s="113">
        <f>K77/10</f>
        <v>1.4</v>
      </c>
      <c r="M77" s="63">
        <v>0.875</v>
      </c>
      <c r="N77" s="56">
        <v>0.8</v>
      </c>
    </row>
    <row r="78" spans="1:14" ht="23.1" customHeight="1" x14ac:dyDescent="0.25">
      <c r="A78" s="337" t="s">
        <v>6</v>
      </c>
      <c r="B78" s="338"/>
      <c r="C78" s="135" t="s">
        <v>701</v>
      </c>
      <c r="D78" s="127"/>
      <c r="E78" s="127">
        <v>71</v>
      </c>
      <c r="F78" s="437" t="s">
        <v>702</v>
      </c>
      <c r="G78" s="339"/>
      <c r="H78" s="339"/>
      <c r="I78" s="339"/>
      <c r="J78" s="34">
        <v>7</v>
      </c>
      <c r="K78" s="34">
        <f>J78</f>
        <v>7</v>
      </c>
      <c r="L78" s="61">
        <f>K78/10</f>
        <v>0.7</v>
      </c>
      <c r="M78" s="63">
        <v>0.91666666666666696</v>
      </c>
      <c r="N78" s="56">
        <v>0.8</v>
      </c>
    </row>
    <row r="79" spans="1:14" ht="23.1" customHeight="1" x14ac:dyDescent="0.25">
      <c r="A79" s="337" t="s">
        <v>6</v>
      </c>
      <c r="B79" s="338"/>
      <c r="C79" s="125"/>
      <c r="D79" s="127"/>
      <c r="E79" s="127"/>
      <c r="F79" s="339"/>
      <c r="G79" s="339"/>
      <c r="H79" s="339"/>
      <c r="I79" s="339"/>
      <c r="J79" s="34"/>
      <c r="K79" s="34">
        <f>J79</f>
        <v>0</v>
      </c>
      <c r="L79" s="61">
        <f>K79/8</f>
        <v>0</v>
      </c>
      <c r="M79" s="63">
        <v>0.95833333333333304</v>
      </c>
      <c r="N79" s="56">
        <v>0.8</v>
      </c>
    </row>
    <row r="80" spans="1:14" ht="23.1" customHeight="1" thickBot="1" x14ac:dyDescent="0.3">
      <c r="A80" s="350" t="s">
        <v>286</v>
      </c>
      <c r="B80" s="351"/>
      <c r="C80" s="99">
        <f>D61+D65+D66+D70+D71+D75+D76+D77+D78+D79</f>
        <v>16.700000000000003</v>
      </c>
      <c r="D80" s="104" t="s">
        <v>287</v>
      </c>
      <c r="E80" s="99">
        <f>SUM(E61:E79)/9</f>
        <v>104.11111111111111</v>
      </c>
      <c r="F80" s="408"/>
      <c r="G80" s="409"/>
      <c r="H80" s="409"/>
      <c r="I80" s="351"/>
      <c r="J80" s="36" t="s">
        <v>115</v>
      </c>
      <c r="K80" s="36">
        <f>SUM(K61:K79)</f>
        <v>210.2</v>
      </c>
      <c r="L80" s="62">
        <f>SUM(L61:L79)</f>
        <v>21.019999999999996</v>
      </c>
      <c r="M80" s="67" t="s">
        <v>115</v>
      </c>
      <c r="N80" s="39">
        <f>SUM(N56:N79)</f>
        <v>14.750000000000005</v>
      </c>
    </row>
    <row r="81" spans="1:14" ht="23.1" customHeight="1" thickBot="1" x14ac:dyDescent="0.3"/>
    <row r="82" spans="1:14" ht="23.1" customHeight="1" thickBot="1" x14ac:dyDescent="0.3">
      <c r="A82" s="373" t="s">
        <v>211</v>
      </c>
      <c r="B82" s="340"/>
      <c r="C82" s="340"/>
      <c r="D82" s="340"/>
      <c r="E82" s="340"/>
      <c r="F82" s="340"/>
      <c r="G82" s="340"/>
      <c r="H82" s="340"/>
      <c r="I82" s="340"/>
      <c r="J82" s="340" t="s">
        <v>708</v>
      </c>
      <c r="K82" s="340"/>
      <c r="L82" s="431"/>
      <c r="M82" s="373" t="s">
        <v>206</v>
      </c>
      <c r="N82" s="341"/>
    </row>
    <row r="83" spans="1:14" ht="23.1" customHeight="1" x14ac:dyDescent="0.25">
      <c r="A83" s="342" t="s">
        <v>214</v>
      </c>
      <c r="B83" s="343"/>
      <c r="C83" s="343"/>
      <c r="D83" s="343"/>
      <c r="E83" s="344" t="s">
        <v>212</v>
      </c>
      <c r="F83" s="344"/>
      <c r="G83" s="344"/>
      <c r="H83" s="344"/>
      <c r="I83" s="344"/>
      <c r="J83" s="345" t="s">
        <v>785</v>
      </c>
      <c r="K83" s="345"/>
      <c r="L83" s="346"/>
      <c r="M83" s="68">
        <v>0</v>
      </c>
      <c r="N83" s="196" t="s">
        <v>736</v>
      </c>
    </row>
    <row r="84" spans="1:14" ht="23.1" customHeight="1" x14ac:dyDescent="0.25">
      <c r="A84" s="54" t="s">
        <v>193</v>
      </c>
      <c r="B84" s="103" t="s">
        <v>194</v>
      </c>
      <c r="C84" s="52" t="s">
        <v>197</v>
      </c>
      <c r="D84" s="103" t="s">
        <v>198</v>
      </c>
      <c r="E84" s="347" t="s">
        <v>200</v>
      </c>
      <c r="F84" s="347"/>
      <c r="G84" s="347"/>
      <c r="H84" s="347"/>
      <c r="I84" s="347"/>
      <c r="J84" s="348" t="s">
        <v>202</v>
      </c>
      <c r="K84" s="348"/>
      <c r="L84" s="349"/>
      <c r="M84" s="64">
        <v>4.1666666666666699E-2</v>
      </c>
      <c r="N84" s="195" t="s">
        <v>736</v>
      </c>
    </row>
    <row r="85" spans="1:14" ht="23.1" customHeight="1" x14ac:dyDescent="0.25">
      <c r="A85" s="54" t="s">
        <v>9</v>
      </c>
      <c r="B85" s="103" t="s">
        <v>195</v>
      </c>
      <c r="C85" s="52" t="s">
        <v>197</v>
      </c>
      <c r="D85" s="103" t="s">
        <v>198</v>
      </c>
      <c r="E85" s="369" t="s">
        <v>201</v>
      </c>
      <c r="F85" s="369"/>
      <c r="G85" s="369"/>
      <c r="H85" s="369"/>
      <c r="I85" s="369"/>
      <c r="J85" s="348" t="s">
        <v>203</v>
      </c>
      <c r="K85" s="348"/>
      <c r="L85" s="349"/>
      <c r="M85" s="64">
        <v>8.3333333333333301E-2</v>
      </c>
      <c r="N85" s="195" t="s">
        <v>737</v>
      </c>
    </row>
    <row r="86" spans="1:14" ht="23.1" customHeight="1" thickBot="1" x14ac:dyDescent="0.3">
      <c r="A86" s="70" t="s">
        <v>10</v>
      </c>
      <c r="B86" s="105" t="s">
        <v>196</v>
      </c>
      <c r="C86" s="72" t="s">
        <v>197</v>
      </c>
      <c r="D86" s="105" t="s">
        <v>199</v>
      </c>
      <c r="E86" s="370" t="s">
        <v>204</v>
      </c>
      <c r="F86" s="370"/>
      <c r="G86" s="370"/>
      <c r="H86" s="370"/>
      <c r="I86" s="370"/>
      <c r="J86" s="359" t="s">
        <v>669</v>
      </c>
      <c r="K86" s="359"/>
      <c r="L86" s="360"/>
      <c r="M86" s="65">
        <v>0.125</v>
      </c>
      <c r="N86" s="57">
        <v>0.5</v>
      </c>
    </row>
    <row r="87" spans="1:14" ht="23.1" customHeight="1" thickBot="1" x14ac:dyDescent="0.3">
      <c r="A87" s="74" t="s">
        <v>5</v>
      </c>
      <c r="B87" s="75" t="s">
        <v>209</v>
      </c>
      <c r="C87" s="1" t="s">
        <v>2</v>
      </c>
      <c r="D87" s="1" t="s">
        <v>3</v>
      </c>
      <c r="E87" s="106" t="s">
        <v>46</v>
      </c>
      <c r="F87" s="361" t="s">
        <v>33</v>
      </c>
      <c r="G87" s="361"/>
      <c r="H87" s="361"/>
      <c r="I87" s="361"/>
      <c r="J87" s="362" t="s">
        <v>34</v>
      </c>
      <c r="K87" s="362"/>
      <c r="L87" s="76" t="s">
        <v>690</v>
      </c>
      <c r="M87" s="65">
        <v>0.16666666666666699</v>
      </c>
      <c r="N87" s="57">
        <v>0.5</v>
      </c>
    </row>
    <row r="88" spans="1:14" ht="23.1" customHeight="1" x14ac:dyDescent="0.25">
      <c r="A88" s="392" t="s">
        <v>45</v>
      </c>
      <c r="B88" s="393" t="s">
        <v>0</v>
      </c>
      <c r="C88" s="435" t="s">
        <v>703</v>
      </c>
      <c r="D88" s="427">
        <v>4.8</v>
      </c>
      <c r="E88" s="428">
        <v>129</v>
      </c>
      <c r="F88" s="436" t="s">
        <v>37</v>
      </c>
      <c r="G88" s="399"/>
      <c r="H88" s="399"/>
      <c r="I88" s="399"/>
      <c r="J88" s="73">
        <v>24</v>
      </c>
      <c r="K88" s="397">
        <f>J88+J89+J90+J91</f>
        <v>38.200000000000003</v>
      </c>
      <c r="L88" s="418">
        <f>K88/10</f>
        <v>3.8200000000000003</v>
      </c>
      <c r="M88" s="65">
        <v>0.20833333333333301</v>
      </c>
      <c r="N88" s="57">
        <v>0.5</v>
      </c>
    </row>
    <row r="89" spans="1:14" ht="23.1" customHeight="1" x14ac:dyDescent="0.25">
      <c r="A89" s="355"/>
      <c r="B89" s="374"/>
      <c r="C89" s="383"/>
      <c r="D89" s="383"/>
      <c r="E89" s="366"/>
      <c r="F89" s="419" t="s">
        <v>41</v>
      </c>
      <c r="G89" s="366"/>
      <c r="H89" s="366"/>
      <c r="I89" s="366"/>
      <c r="J89" s="30">
        <v>0</v>
      </c>
      <c r="K89" s="389"/>
      <c r="L89" s="414"/>
      <c r="M89" s="65">
        <v>0.25</v>
      </c>
      <c r="N89" s="57">
        <v>0.5</v>
      </c>
    </row>
    <row r="90" spans="1:14" ht="23.1" customHeight="1" x14ac:dyDescent="0.25">
      <c r="A90" s="355"/>
      <c r="B90" s="374"/>
      <c r="C90" s="383"/>
      <c r="D90" s="383"/>
      <c r="E90" s="366"/>
      <c r="F90" s="433" t="s">
        <v>710</v>
      </c>
      <c r="G90" s="366"/>
      <c r="H90" s="366"/>
      <c r="I90" s="366"/>
      <c r="J90" s="30">
        <v>7.2</v>
      </c>
      <c r="K90" s="389"/>
      <c r="L90" s="414"/>
      <c r="M90" s="65">
        <v>0.29166666666666702</v>
      </c>
      <c r="N90" s="58">
        <v>0.55000000000000004</v>
      </c>
    </row>
    <row r="91" spans="1:14" ht="23.1" customHeight="1" x14ac:dyDescent="0.25">
      <c r="A91" s="355"/>
      <c r="B91" s="374"/>
      <c r="C91" s="383"/>
      <c r="D91" s="383"/>
      <c r="E91" s="366"/>
      <c r="F91" s="421" t="s">
        <v>189</v>
      </c>
      <c r="G91" s="368"/>
      <c r="H91" s="368"/>
      <c r="I91" s="368"/>
      <c r="J91" s="120">
        <v>7</v>
      </c>
      <c r="K91" s="389"/>
      <c r="L91" s="414"/>
      <c r="M91" s="66">
        <v>0.33333333333333298</v>
      </c>
      <c r="N91" s="58">
        <v>0.55000000000000004</v>
      </c>
    </row>
    <row r="92" spans="1:14" ht="23.1" customHeight="1" x14ac:dyDescent="0.25">
      <c r="A92" s="355"/>
      <c r="B92" s="41" t="s">
        <v>1</v>
      </c>
      <c r="C92" s="161" t="s">
        <v>709</v>
      </c>
      <c r="D92" s="109"/>
      <c r="E92" s="130">
        <v>173</v>
      </c>
      <c r="F92" s="432" t="s">
        <v>722</v>
      </c>
      <c r="G92" s="381"/>
      <c r="H92" s="381"/>
      <c r="I92" s="381"/>
      <c r="J92" s="44">
        <v>0</v>
      </c>
      <c r="K92" s="44">
        <f>J92</f>
        <v>0</v>
      </c>
      <c r="L92" s="59">
        <f>K92/8</f>
        <v>0</v>
      </c>
      <c r="M92" s="66">
        <v>0.375</v>
      </c>
      <c r="N92" s="58">
        <v>0.55000000000000004</v>
      </c>
    </row>
    <row r="93" spans="1:14" ht="23.1" customHeight="1" x14ac:dyDescent="0.25">
      <c r="A93" s="355"/>
      <c r="B93" s="374" t="s">
        <v>0</v>
      </c>
      <c r="C93" s="434" t="s">
        <v>719</v>
      </c>
      <c r="D93" s="424">
        <v>5.6</v>
      </c>
      <c r="E93" s="425">
        <v>147</v>
      </c>
      <c r="F93" s="421" t="s">
        <v>694</v>
      </c>
      <c r="G93" s="354"/>
      <c r="H93" s="354"/>
      <c r="I93" s="354"/>
      <c r="J93" s="111">
        <v>22.5</v>
      </c>
      <c r="K93" s="389">
        <f>J93+J94+J95+J96</f>
        <v>40.5</v>
      </c>
      <c r="L93" s="414">
        <f>K93/10</f>
        <v>4.05</v>
      </c>
      <c r="M93" s="66">
        <v>0.41666666666666702</v>
      </c>
      <c r="N93" s="58">
        <v>0.55000000000000004</v>
      </c>
    </row>
    <row r="94" spans="1:14" ht="23.1" customHeight="1" x14ac:dyDescent="0.25">
      <c r="A94" s="355"/>
      <c r="B94" s="374"/>
      <c r="C94" s="383"/>
      <c r="D94" s="383"/>
      <c r="E94" s="366"/>
      <c r="F94" s="421" t="s">
        <v>695</v>
      </c>
      <c r="G94" s="354"/>
      <c r="H94" s="354"/>
      <c r="I94" s="354"/>
      <c r="J94" s="111">
        <v>0</v>
      </c>
      <c r="K94" s="389"/>
      <c r="L94" s="414"/>
      <c r="M94" s="66">
        <v>0.45833333333333298</v>
      </c>
      <c r="N94" s="58">
        <v>0.55000000000000004</v>
      </c>
    </row>
    <row r="95" spans="1:14" ht="23.1" customHeight="1" x14ac:dyDescent="0.25">
      <c r="A95" s="355"/>
      <c r="B95" s="374"/>
      <c r="C95" s="383"/>
      <c r="D95" s="383"/>
      <c r="E95" s="366"/>
      <c r="F95" s="421" t="s">
        <v>276</v>
      </c>
      <c r="G95" s="368"/>
      <c r="H95" s="368"/>
      <c r="I95" s="368"/>
      <c r="J95" s="112">
        <v>3</v>
      </c>
      <c r="K95" s="389"/>
      <c r="L95" s="414"/>
      <c r="M95" s="66">
        <v>0.5</v>
      </c>
      <c r="N95" s="58">
        <v>0.55000000000000004</v>
      </c>
    </row>
    <row r="96" spans="1:14" ht="23.1" customHeight="1" x14ac:dyDescent="0.25">
      <c r="A96" s="355"/>
      <c r="B96" s="374"/>
      <c r="C96" s="383"/>
      <c r="D96" s="383"/>
      <c r="E96" s="366"/>
      <c r="F96" s="421" t="s">
        <v>720</v>
      </c>
      <c r="G96" s="368"/>
      <c r="H96" s="368"/>
      <c r="I96" s="368"/>
      <c r="J96" s="112">
        <v>15</v>
      </c>
      <c r="K96" s="389"/>
      <c r="L96" s="414"/>
      <c r="M96" s="66">
        <v>0.54166666666666696</v>
      </c>
      <c r="N96" s="58">
        <v>0.55000000000000004</v>
      </c>
    </row>
    <row r="97" spans="1:14" ht="23.1" customHeight="1" x14ac:dyDescent="0.25">
      <c r="A97" s="355"/>
      <c r="B97" s="41" t="s">
        <v>1</v>
      </c>
      <c r="C97" s="191" t="s">
        <v>721</v>
      </c>
      <c r="D97" s="109"/>
      <c r="E97" s="131">
        <v>118</v>
      </c>
      <c r="F97" s="432" t="s">
        <v>723</v>
      </c>
      <c r="G97" s="381"/>
      <c r="H97" s="381"/>
      <c r="I97" s="381"/>
      <c r="J97" s="47">
        <v>0</v>
      </c>
      <c r="K97" s="47">
        <f>J97</f>
        <v>0</v>
      </c>
      <c r="L97" s="59">
        <f>K97/8</f>
        <v>0</v>
      </c>
      <c r="M97" s="66">
        <v>0.58333333333333304</v>
      </c>
      <c r="N97" s="58">
        <v>0.55000000000000004</v>
      </c>
    </row>
    <row r="98" spans="1:14" ht="23.1" customHeight="1" x14ac:dyDescent="0.25">
      <c r="A98" s="355"/>
      <c r="B98" s="374" t="s">
        <v>0</v>
      </c>
      <c r="C98" s="413" t="s">
        <v>724</v>
      </c>
      <c r="D98" s="430">
        <v>3.7</v>
      </c>
      <c r="E98" s="430">
        <v>101</v>
      </c>
      <c r="F98" s="413" t="s">
        <v>725</v>
      </c>
      <c r="G98" s="354"/>
      <c r="H98" s="354"/>
      <c r="I98" s="354"/>
      <c r="J98" s="112">
        <v>12</v>
      </c>
      <c r="K98" s="376">
        <f>J98+J99+J100+J101</f>
        <v>37</v>
      </c>
      <c r="L98" s="414">
        <f>K98/10</f>
        <v>3.7</v>
      </c>
      <c r="M98" s="66">
        <v>0.625</v>
      </c>
      <c r="N98" s="58">
        <v>0.55000000000000004</v>
      </c>
    </row>
    <row r="99" spans="1:14" ht="23.1" customHeight="1" x14ac:dyDescent="0.25">
      <c r="A99" s="355"/>
      <c r="B99" s="374"/>
      <c r="C99" s="368"/>
      <c r="D99" s="368"/>
      <c r="E99" s="368"/>
      <c r="F99" s="413" t="s">
        <v>185</v>
      </c>
      <c r="G99" s="354"/>
      <c r="H99" s="354"/>
      <c r="I99" s="354"/>
      <c r="J99" s="112">
        <v>10</v>
      </c>
      <c r="K99" s="376"/>
      <c r="L99" s="414"/>
      <c r="M99" s="66">
        <v>0.66666666666666696</v>
      </c>
      <c r="N99" s="58">
        <v>0.55000000000000004</v>
      </c>
    </row>
    <row r="100" spans="1:14" ht="23.1" customHeight="1" x14ac:dyDescent="0.25">
      <c r="A100" s="355"/>
      <c r="B100" s="374"/>
      <c r="C100" s="368"/>
      <c r="D100" s="368"/>
      <c r="E100" s="368"/>
      <c r="F100" s="413" t="s">
        <v>726</v>
      </c>
      <c r="G100" s="354"/>
      <c r="H100" s="354"/>
      <c r="I100" s="354"/>
      <c r="J100" s="112">
        <v>15</v>
      </c>
      <c r="K100" s="376"/>
      <c r="L100" s="414"/>
      <c r="M100" s="66">
        <v>0.70833333333333304</v>
      </c>
      <c r="N100" s="58">
        <v>0.55000000000000004</v>
      </c>
    </row>
    <row r="101" spans="1:14" ht="23.1" customHeight="1" x14ac:dyDescent="0.25">
      <c r="A101" s="355"/>
      <c r="B101" s="374"/>
      <c r="C101" s="368"/>
      <c r="D101" s="368"/>
      <c r="E101" s="368"/>
      <c r="F101" s="368"/>
      <c r="G101" s="368"/>
      <c r="H101" s="368"/>
      <c r="I101" s="368"/>
      <c r="J101" s="111"/>
      <c r="K101" s="376"/>
      <c r="L101" s="414"/>
      <c r="M101" s="66">
        <v>0.75</v>
      </c>
      <c r="N101" s="56">
        <v>0.8</v>
      </c>
    </row>
    <row r="102" spans="1:14" ht="23.1" customHeight="1" x14ac:dyDescent="0.25">
      <c r="A102" s="355"/>
      <c r="B102" s="41" t="s">
        <v>1</v>
      </c>
      <c r="C102" s="192" t="s">
        <v>17</v>
      </c>
      <c r="D102" s="109"/>
      <c r="E102" s="131">
        <v>90</v>
      </c>
      <c r="F102" s="422" t="s">
        <v>727</v>
      </c>
      <c r="G102" s="378"/>
      <c r="H102" s="378"/>
      <c r="I102" s="378"/>
      <c r="J102" s="48">
        <v>12</v>
      </c>
      <c r="K102" s="48">
        <f>J102</f>
        <v>12</v>
      </c>
      <c r="L102" s="59">
        <f>K102/10</f>
        <v>1.2</v>
      </c>
      <c r="M102" s="63">
        <v>0.79166666666666696</v>
      </c>
      <c r="N102" s="56">
        <v>0.8</v>
      </c>
    </row>
    <row r="103" spans="1:14" ht="23.1" customHeight="1" x14ac:dyDescent="0.25">
      <c r="A103" s="355"/>
      <c r="B103" s="110" t="s">
        <v>0</v>
      </c>
      <c r="C103" s="193" t="s">
        <v>728</v>
      </c>
      <c r="D103" s="107"/>
      <c r="E103" s="128">
        <v>74</v>
      </c>
      <c r="F103" s="413" t="s">
        <v>729</v>
      </c>
      <c r="G103" s="354"/>
      <c r="H103" s="354"/>
      <c r="I103" s="354"/>
      <c r="J103" s="112">
        <v>13.5</v>
      </c>
      <c r="K103" s="112">
        <f>J103</f>
        <v>13.5</v>
      </c>
      <c r="L103" s="113">
        <f>K103/10</f>
        <v>1.35</v>
      </c>
      <c r="M103" s="63">
        <v>0.83333333333333304</v>
      </c>
      <c r="N103" s="56">
        <v>0.8</v>
      </c>
    </row>
    <row r="104" spans="1:14" ht="23.1" customHeight="1" x14ac:dyDescent="0.25">
      <c r="A104" s="355" t="s">
        <v>11</v>
      </c>
      <c r="B104" s="356"/>
      <c r="C104" s="193" t="s">
        <v>730</v>
      </c>
      <c r="D104" s="128"/>
      <c r="E104" s="128">
        <v>116</v>
      </c>
      <c r="F104" s="354"/>
      <c r="G104" s="354"/>
      <c r="H104" s="354"/>
      <c r="I104" s="354"/>
      <c r="J104" s="112"/>
      <c r="K104" s="112">
        <f>J104</f>
        <v>0</v>
      </c>
      <c r="L104" s="113">
        <f>K104/10</f>
        <v>0</v>
      </c>
      <c r="M104" s="63">
        <v>0.875</v>
      </c>
      <c r="N104" s="56">
        <v>0.8</v>
      </c>
    </row>
    <row r="105" spans="1:14" ht="23.1" customHeight="1" x14ac:dyDescent="0.25">
      <c r="A105" s="337" t="s">
        <v>6</v>
      </c>
      <c r="B105" s="338"/>
      <c r="C105" s="194" t="s">
        <v>731</v>
      </c>
      <c r="D105" s="127"/>
      <c r="E105" s="127">
        <v>124</v>
      </c>
      <c r="F105" s="339"/>
      <c r="G105" s="339"/>
      <c r="H105" s="339"/>
      <c r="I105" s="339"/>
      <c r="J105" s="34"/>
      <c r="K105" s="34">
        <f>J105</f>
        <v>0</v>
      </c>
      <c r="L105" s="61">
        <f>K105/10</f>
        <v>0</v>
      </c>
      <c r="M105" s="63">
        <v>0.91666666666666696</v>
      </c>
      <c r="N105" s="56">
        <v>0.8</v>
      </c>
    </row>
    <row r="106" spans="1:14" ht="23.1" customHeight="1" x14ac:dyDescent="0.25">
      <c r="A106" s="337" t="s">
        <v>6</v>
      </c>
      <c r="B106" s="338"/>
      <c r="C106" s="125"/>
      <c r="D106" s="127"/>
      <c r="E106" s="127"/>
      <c r="F106" s="339"/>
      <c r="G106" s="339"/>
      <c r="H106" s="339"/>
      <c r="I106" s="339"/>
      <c r="J106" s="34"/>
      <c r="K106" s="34">
        <f>J106</f>
        <v>0</v>
      </c>
      <c r="L106" s="61">
        <f>K106/10</f>
        <v>0</v>
      </c>
      <c r="M106" s="63">
        <v>0.95833333333333304</v>
      </c>
      <c r="N106" s="195" t="s">
        <v>735</v>
      </c>
    </row>
    <row r="107" spans="1:14" ht="23.1" customHeight="1" thickBot="1" x14ac:dyDescent="0.3">
      <c r="A107" s="350" t="s">
        <v>286</v>
      </c>
      <c r="B107" s="351"/>
      <c r="C107" s="99">
        <f>D88+D92+D93+D97+D98+D102+D103+D104+D105+D106</f>
        <v>14.099999999999998</v>
      </c>
      <c r="D107" s="104" t="s">
        <v>287</v>
      </c>
      <c r="E107" s="99">
        <f>SUM(E88:E106)/9</f>
        <v>119.11111111111111</v>
      </c>
      <c r="F107" s="410" t="s">
        <v>739</v>
      </c>
      <c r="G107" s="411"/>
      <c r="H107" s="411"/>
      <c r="I107" s="412"/>
      <c r="J107" s="36" t="s">
        <v>115</v>
      </c>
      <c r="K107" s="36">
        <f>SUM(K88:K106)</f>
        <v>141.19999999999999</v>
      </c>
      <c r="L107" s="62">
        <f>SUM(L88:L106)</f>
        <v>14.12</v>
      </c>
      <c r="M107" s="67" t="s">
        <v>115</v>
      </c>
      <c r="N107" s="39">
        <f>SUM(N83:N106)</f>
        <v>12.050000000000002</v>
      </c>
    </row>
    <row r="108" spans="1:14" ht="23.1" customHeight="1" thickBot="1" x14ac:dyDescent="0.3"/>
    <row r="109" spans="1:14" ht="23.1" customHeight="1" thickBot="1" x14ac:dyDescent="0.3">
      <c r="A109" s="373" t="s">
        <v>211</v>
      </c>
      <c r="B109" s="340"/>
      <c r="C109" s="340"/>
      <c r="D109" s="340"/>
      <c r="E109" s="340"/>
      <c r="F109" s="340"/>
      <c r="G109" s="340"/>
      <c r="H109" s="340"/>
      <c r="I109" s="340"/>
      <c r="J109" s="340" t="s">
        <v>711</v>
      </c>
      <c r="K109" s="340"/>
      <c r="L109" s="431"/>
      <c r="M109" s="373" t="s">
        <v>206</v>
      </c>
      <c r="N109" s="341"/>
    </row>
    <row r="110" spans="1:14" ht="23.1" customHeight="1" x14ac:dyDescent="0.25">
      <c r="A110" s="342" t="s">
        <v>214</v>
      </c>
      <c r="B110" s="343"/>
      <c r="C110" s="343"/>
      <c r="D110" s="343"/>
      <c r="E110" s="344" t="s">
        <v>212</v>
      </c>
      <c r="F110" s="344"/>
      <c r="G110" s="344"/>
      <c r="H110" s="344"/>
      <c r="I110" s="344"/>
      <c r="J110" s="345" t="s">
        <v>786</v>
      </c>
      <c r="K110" s="345"/>
      <c r="L110" s="346"/>
      <c r="M110" s="200">
        <v>0</v>
      </c>
      <c r="N110" s="69">
        <v>0.6</v>
      </c>
    </row>
    <row r="111" spans="1:14" ht="23.1" customHeight="1" x14ac:dyDescent="0.25">
      <c r="A111" s="54" t="s">
        <v>193</v>
      </c>
      <c r="B111" s="103" t="s">
        <v>194</v>
      </c>
      <c r="C111" s="52" t="s">
        <v>197</v>
      </c>
      <c r="D111" s="103" t="s">
        <v>198</v>
      </c>
      <c r="E111" s="347" t="s">
        <v>200</v>
      </c>
      <c r="F111" s="347"/>
      <c r="G111" s="347"/>
      <c r="H111" s="347"/>
      <c r="I111" s="347"/>
      <c r="J111" s="348" t="s">
        <v>202</v>
      </c>
      <c r="K111" s="348"/>
      <c r="L111" s="349"/>
      <c r="M111" s="64">
        <v>4.1666666666666699E-2</v>
      </c>
      <c r="N111" s="55">
        <v>0.6</v>
      </c>
    </row>
    <row r="112" spans="1:14" ht="23.1" customHeight="1" x14ac:dyDescent="0.25">
      <c r="A112" s="54" t="s">
        <v>9</v>
      </c>
      <c r="B112" s="103" t="s">
        <v>195</v>
      </c>
      <c r="C112" s="52" t="s">
        <v>197</v>
      </c>
      <c r="D112" s="103" t="s">
        <v>198</v>
      </c>
      <c r="E112" s="369" t="s">
        <v>201</v>
      </c>
      <c r="F112" s="369"/>
      <c r="G112" s="369"/>
      <c r="H112" s="369"/>
      <c r="I112" s="369"/>
      <c r="J112" s="348" t="s">
        <v>203</v>
      </c>
      <c r="K112" s="348"/>
      <c r="L112" s="349"/>
      <c r="M112" s="64">
        <v>8.3333333333333301E-2</v>
      </c>
      <c r="N112" s="57">
        <v>0.5</v>
      </c>
    </row>
    <row r="113" spans="1:14" ht="23.1" customHeight="1" thickBot="1" x14ac:dyDescent="0.3">
      <c r="A113" s="70" t="s">
        <v>10</v>
      </c>
      <c r="B113" s="105" t="s">
        <v>196</v>
      </c>
      <c r="C113" s="72" t="s">
        <v>197</v>
      </c>
      <c r="D113" s="105" t="s">
        <v>199</v>
      </c>
      <c r="E113" s="370" t="s">
        <v>204</v>
      </c>
      <c r="F113" s="370"/>
      <c r="G113" s="370"/>
      <c r="H113" s="370"/>
      <c r="I113" s="370"/>
      <c r="J113" s="359" t="s">
        <v>712</v>
      </c>
      <c r="K113" s="359"/>
      <c r="L113" s="360"/>
      <c r="M113" s="65">
        <v>0.125</v>
      </c>
      <c r="N113" s="57">
        <v>0.5</v>
      </c>
    </row>
    <row r="114" spans="1:14" ht="23.1" customHeight="1" thickBot="1" x14ac:dyDescent="0.3">
      <c r="A114" s="74" t="s">
        <v>5</v>
      </c>
      <c r="B114" s="75" t="s">
        <v>209</v>
      </c>
      <c r="C114" s="1" t="s">
        <v>2</v>
      </c>
      <c r="D114" s="1" t="s">
        <v>3</v>
      </c>
      <c r="E114" s="106" t="s">
        <v>46</v>
      </c>
      <c r="F114" s="361" t="s">
        <v>33</v>
      </c>
      <c r="G114" s="361"/>
      <c r="H114" s="361"/>
      <c r="I114" s="361"/>
      <c r="J114" s="362" t="s">
        <v>34</v>
      </c>
      <c r="K114" s="362"/>
      <c r="L114" s="76" t="s">
        <v>713</v>
      </c>
      <c r="M114" s="65">
        <v>0.16666666666666699</v>
      </c>
      <c r="N114" s="57">
        <v>0.5</v>
      </c>
    </row>
    <row r="115" spans="1:14" ht="23.1" customHeight="1" x14ac:dyDescent="0.25">
      <c r="A115" s="392" t="s">
        <v>45</v>
      </c>
      <c r="B115" s="393" t="s">
        <v>0</v>
      </c>
      <c r="C115" s="426" t="s">
        <v>732</v>
      </c>
      <c r="D115" s="427">
        <v>7</v>
      </c>
      <c r="E115" s="428">
        <v>150</v>
      </c>
      <c r="F115" s="429" t="s">
        <v>733</v>
      </c>
      <c r="G115" s="399"/>
      <c r="H115" s="399"/>
      <c r="I115" s="399"/>
      <c r="J115" s="73">
        <v>27</v>
      </c>
      <c r="K115" s="397">
        <f>J115+J116+J117+J118</f>
        <v>44</v>
      </c>
      <c r="L115" s="418">
        <f>K115/9</f>
        <v>4.8888888888888893</v>
      </c>
      <c r="M115" s="65">
        <v>0.20833333333333301</v>
      </c>
      <c r="N115" s="57">
        <v>0.5</v>
      </c>
    </row>
    <row r="116" spans="1:14" ht="23.1" customHeight="1" x14ac:dyDescent="0.25">
      <c r="A116" s="355"/>
      <c r="B116" s="374"/>
      <c r="C116" s="383"/>
      <c r="D116" s="383"/>
      <c r="E116" s="366"/>
      <c r="F116" s="419" t="s">
        <v>41</v>
      </c>
      <c r="G116" s="366"/>
      <c r="H116" s="366"/>
      <c r="I116" s="366"/>
      <c r="J116" s="30">
        <v>0</v>
      </c>
      <c r="K116" s="389"/>
      <c r="L116" s="414"/>
      <c r="M116" s="65">
        <v>0.25</v>
      </c>
      <c r="N116" s="57">
        <v>0.5</v>
      </c>
    </row>
    <row r="117" spans="1:14" ht="23.1" customHeight="1" x14ac:dyDescent="0.25">
      <c r="A117" s="355"/>
      <c r="B117" s="374"/>
      <c r="C117" s="383"/>
      <c r="D117" s="383"/>
      <c r="E117" s="366"/>
      <c r="F117" s="420" t="s">
        <v>43</v>
      </c>
      <c r="G117" s="366"/>
      <c r="H117" s="366"/>
      <c r="I117" s="366"/>
      <c r="J117" s="30">
        <v>10</v>
      </c>
      <c r="K117" s="389"/>
      <c r="L117" s="414"/>
      <c r="M117" s="65">
        <v>0.29166666666666702</v>
      </c>
      <c r="N117" s="58">
        <v>0.6</v>
      </c>
    </row>
    <row r="118" spans="1:14" ht="23.1" customHeight="1" x14ac:dyDescent="0.25">
      <c r="A118" s="355"/>
      <c r="B118" s="374"/>
      <c r="C118" s="383"/>
      <c r="D118" s="383"/>
      <c r="E118" s="366"/>
      <c r="F118" s="421" t="s">
        <v>189</v>
      </c>
      <c r="G118" s="368"/>
      <c r="H118" s="368"/>
      <c r="I118" s="368"/>
      <c r="J118" s="111">
        <v>7</v>
      </c>
      <c r="K118" s="389"/>
      <c r="L118" s="414"/>
      <c r="M118" s="66">
        <v>0.33333333333333298</v>
      </c>
      <c r="N118" s="167">
        <v>0.6</v>
      </c>
    </row>
    <row r="119" spans="1:14" ht="23.1" customHeight="1" x14ac:dyDescent="0.25">
      <c r="A119" s="355"/>
      <c r="B119" s="41" t="s">
        <v>1</v>
      </c>
      <c r="C119" s="192" t="s">
        <v>734</v>
      </c>
      <c r="D119" s="109"/>
      <c r="E119" s="130">
        <v>143</v>
      </c>
      <c r="F119" s="422" t="s">
        <v>738</v>
      </c>
      <c r="G119" s="381"/>
      <c r="H119" s="381"/>
      <c r="I119" s="381"/>
      <c r="J119" s="44">
        <v>0</v>
      </c>
      <c r="K119" s="44">
        <f>J119</f>
        <v>0</v>
      </c>
      <c r="L119" s="59">
        <f>K119/9</f>
        <v>0</v>
      </c>
      <c r="M119" s="66">
        <v>0.375</v>
      </c>
      <c r="N119" s="167">
        <v>0.6</v>
      </c>
    </row>
    <row r="120" spans="1:14" ht="23.1" customHeight="1" x14ac:dyDescent="0.25">
      <c r="A120" s="355"/>
      <c r="B120" s="374" t="s">
        <v>0</v>
      </c>
      <c r="C120" s="423" t="s">
        <v>745</v>
      </c>
      <c r="D120" s="424">
        <v>4</v>
      </c>
      <c r="E120" s="425">
        <v>69</v>
      </c>
      <c r="F120" s="413" t="s">
        <v>746</v>
      </c>
      <c r="G120" s="368"/>
      <c r="H120" s="368"/>
      <c r="I120" s="368"/>
      <c r="J120" s="111">
        <v>10</v>
      </c>
      <c r="K120" s="389">
        <f>J120+J121+J122+J123</f>
        <v>45</v>
      </c>
      <c r="L120" s="414">
        <f>K120/10</f>
        <v>4.5</v>
      </c>
      <c r="M120" s="66">
        <v>0.41666666666666702</v>
      </c>
      <c r="N120" s="167">
        <v>0.6</v>
      </c>
    </row>
    <row r="121" spans="1:14" ht="23.1" customHeight="1" x14ac:dyDescent="0.25">
      <c r="A121" s="355"/>
      <c r="B121" s="374"/>
      <c r="C121" s="383"/>
      <c r="D121" s="383"/>
      <c r="E121" s="366"/>
      <c r="F121" s="413" t="s">
        <v>747</v>
      </c>
      <c r="G121" s="368"/>
      <c r="H121" s="368"/>
      <c r="I121" s="368"/>
      <c r="J121" s="111">
        <v>12</v>
      </c>
      <c r="K121" s="389"/>
      <c r="L121" s="414"/>
      <c r="M121" s="66">
        <v>0.45833333333333298</v>
      </c>
      <c r="N121" s="167">
        <v>0.6</v>
      </c>
    </row>
    <row r="122" spans="1:14" ht="23.1" customHeight="1" x14ac:dyDescent="0.25">
      <c r="A122" s="355"/>
      <c r="B122" s="374"/>
      <c r="C122" s="383"/>
      <c r="D122" s="383"/>
      <c r="E122" s="366"/>
      <c r="F122" s="413" t="s">
        <v>748</v>
      </c>
      <c r="G122" s="368"/>
      <c r="H122" s="368"/>
      <c r="I122" s="368"/>
      <c r="J122" s="112">
        <v>8</v>
      </c>
      <c r="K122" s="389"/>
      <c r="L122" s="414"/>
      <c r="M122" s="66">
        <v>0.5</v>
      </c>
      <c r="N122" s="167">
        <v>0.6</v>
      </c>
    </row>
    <row r="123" spans="1:14" ht="23.1" customHeight="1" x14ac:dyDescent="0.25">
      <c r="A123" s="355"/>
      <c r="B123" s="374"/>
      <c r="C123" s="383"/>
      <c r="D123" s="383"/>
      <c r="E123" s="366"/>
      <c r="F123" s="413" t="s">
        <v>749</v>
      </c>
      <c r="G123" s="368"/>
      <c r="H123" s="368"/>
      <c r="I123" s="368"/>
      <c r="J123" s="112">
        <v>15</v>
      </c>
      <c r="K123" s="389"/>
      <c r="L123" s="414"/>
      <c r="M123" s="66">
        <v>0.54166666666666696</v>
      </c>
      <c r="N123" s="167">
        <v>0.6</v>
      </c>
    </row>
    <row r="124" spans="1:14" ht="23.1" customHeight="1" x14ac:dyDescent="0.25">
      <c r="A124" s="355"/>
      <c r="B124" s="41" t="s">
        <v>1</v>
      </c>
      <c r="C124" s="205" t="s">
        <v>674</v>
      </c>
      <c r="D124" s="109"/>
      <c r="E124" s="131">
        <v>69</v>
      </c>
      <c r="F124" s="417" t="s">
        <v>750</v>
      </c>
      <c r="G124" s="391"/>
      <c r="H124" s="391"/>
      <c r="I124" s="391"/>
      <c r="J124" s="47">
        <v>12</v>
      </c>
      <c r="K124" s="47">
        <f>J124</f>
        <v>12</v>
      </c>
      <c r="L124" s="59">
        <f>K124/10</f>
        <v>1.2</v>
      </c>
      <c r="M124" s="66">
        <v>0.58333333333333304</v>
      </c>
      <c r="N124" s="167">
        <v>0.6</v>
      </c>
    </row>
    <row r="125" spans="1:14" ht="23.1" customHeight="1" x14ac:dyDescent="0.25">
      <c r="A125" s="355"/>
      <c r="B125" s="374" t="s">
        <v>0</v>
      </c>
      <c r="C125" s="415" t="s">
        <v>754</v>
      </c>
      <c r="D125" s="430">
        <v>4</v>
      </c>
      <c r="E125" s="430">
        <v>66</v>
      </c>
      <c r="F125" s="415" t="s">
        <v>755</v>
      </c>
      <c r="G125" s="354"/>
      <c r="H125" s="354"/>
      <c r="I125" s="354"/>
      <c r="J125" s="112">
        <v>15</v>
      </c>
      <c r="K125" s="376">
        <f>J125+J126+J127+J128</f>
        <v>48</v>
      </c>
      <c r="L125" s="414">
        <f>K125/10</f>
        <v>4.8</v>
      </c>
      <c r="M125" s="66">
        <v>0.625</v>
      </c>
      <c r="N125" s="167">
        <v>0.6</v>
      </c>
    </row>
    <row r="126" spans="1:14" ht="23.1" customHeight="1" x14ac:dyDescent="0.25">
      <c r="A126" s="355"/>
      <c r="B126" s="374"/>
      <c r="C126" s="368"/>
      <c r="D126" s="368"/>
      <c r="E126" s="368"/>
      <c r="F126" s="415" t="s">
        <v>756</v>
      </c>
      <c r="G126" s="354"/>
      <c r="H126" s="354"/>
      <c r="I126" s="354"/>
      <c r="J126" s="112">
        <v>6</v>
      </c>
      <c r="K126" s="376"/>
      <c r="L126" s="414"/>
      <c r="M126" s="66">
        <v>0.66666666666666696</v>
      </c>
      <c r="N126" s="167">
        <v>0.6</v>
      </c>
    </row>
    <row r="127" spans="1:14" ht="23.1" customHeight="1" x14ac:dyDescent="0.25">
      <c r="A127" s="355"/>
      <c r="B127" s="374"/>
      <c r="C127" s="368"/>
      <c r="D127" s="368"/>
      <c r="E127" s="368"/>
      <c r="F127" s="415" t="s">
        <v>757</v>
      </c>
      <c r="G127" s="354"/>
      <c r="H127" s="354"/>
      <c r="I127" s="354"/>
      <c r="J127" s="112">
        <v>24</v>
      </c>
      <c r="K127" s="376"/>
      <c r="L127" s="414"/>
      <c r="M127" s="66">
        <v>0.70833333333333304</v>
      </c>
      <c r="N127" s="167">
        <v>0.6</v>
      </c>
    </row>
    <row r="128" spans="1:14" ht="23.1" customHeight="1" x14ac:dyDescent="0.25">
      <c r="A128" s="355"/>
      <c r="B128" s="374"/>
      <c r="C128" s="368"/>
      <c r="D128" s="368"/>
      <c r="E128" s="368"/>
      <c r="F128" s="415" t="s">
        <v>758</v>
      </c>
      <c r="G128" s="368"/>
      <c r="H128" s="368"/>
      <c r="I128" s="368"/>
      <c r="J128" s="111">
        <v>3</v>
      </c>
      <c r="K128" s="376"/>
      <c r="L128" s="414"/>
      <c r="M128" s="66">
        <v>0.75</v>
      </c>
      <c r="N128" s="202">
        <v>0.75</v>
      </c>
    </row>
    <row r="129" spans="1:14" ht="23.1" customHeight="1" x14ac:dyDescent="0.25">
      <c r="A129" s="355"/>
      <c r="B129" s="41" t="s">
        <v>1</v>
      </c>
      <c r="C129" s="214" t="s">
        <v>759</v>
      </c>
      <c r="D129" s="109"/>
      <c r="E129" s="131">
        <v>81</v>
      </c>
      <c r="F129" s="416" t="s">
        <v>760</v>
      </c>
      <c r="G129" s="378"/>
      <c r="H129" s="378"/>
      <c r="I129" s="378"/>
      <c r="J129" s="48">
        <v>25</v>
      </c>
      <c r="K129" s="48">
        <f>J129</f>
        <v>25</v>
      </c>
      <c r="L129" s="59">
        <f>K129/10</f>
        <v>2.5</v>
      </c>
      <c r="M129" s="201">
        <v>0.79166666666666696</v>
      </c>
      <c r="N129" s="202">
        <v>0.75</v>
      </c>
    </row>
    <row r="130" spans="1:14" ht="23.1" customHeight="1" x14ac:dyDescent="0.25">
      <c r="A130" s="355"/>
      <c r="B130" s="110" t="s">
        <v>0</v>
      </c>
      <c r="C130" s="215" t="s">
        <v>761</v>
      </c>
      <c r="D130" s="107"/>
      <c r="E130" s="128">
        <v>87</v>
      </c>
      <c r="F130" s="357"/>
      <c r="G130" s="354"/>
      <c r="H130" s="354"/>
      <c r="I130" s="354"/>
      <c r="J130" s="112"/>
      <c r="K130" s="112">
        <f>J130</f>
        <v>0</v>
      </c>
      <c r="L130" s="113">
        <f>K130/10</f>
        <v>0</v>
      </c>
      <c r="M130" s="201">
        <v>0.83333333333333304</v>
      </c>
      <c r="N130" s="198">
        <v>0.6</v>
      </c>
    </row>
    <row r="131" spans="1:14" ht="23.1" customHeight="1" x14ac:dyDescent="0.25">
      <c r="A131" s="355" t="s">
        <v>11</v>
      </c>
      <c r="B131" s="356"/>
      <c r="C131" s="215" t="s">
        <v>681</v>
      </c>
      <c r="D131" s="128"/>
      <c r="E131" s="128">
        <v>90</v>
      </c>
      <c r="F131" s="354"/>
      <c r="G131" s="354"/>
      <c r="H131" s="354"/>
      <c r="I131" s="354"/>
      <c r="J131" s="112"/>
      <c r="K131" s="112">
        <f>J131</f>
        <v>0</v>
      </c>
      <c r="L131" s="113">
        <f>K131/10</f>
        <v>0</v>
      </c>
      <c r="M131" s="199">
        <v>0.875</v>
      </c>
      <c r="N131" s="198">
        <v>0.6</v>
      </c>
    </row>
    <row r="132" spans="1:14" ht="23.1" customHeight="1" x14ac:dyDescent="0.25">
      <c r="A132" s="337" t="s">
        <v>6</v>
      </c>
      <c r="B132" s="338"/>
      <c r="C132" s="216" t="s">
        <v>731</v>
      </c>
      <c r="D132" s="127"/>
      <c r="E132" s="127">
        <v>91</v>
      </c>
      <c r="F132" s="339"/>
      <c r="G132" s="339"/>
      <c r="H132" s="339"/>
      <c r="I132" s="339"/>
      <c r="J132" s="34"/>
      <c r="K132" s="34">
        <f>J132</f>
        <v>0</v>
      </c>
      <c r="L132" s="61">
        <f>K132/10</f>
        <v>0</v>
      </c>
      <c r="M132" s="199">
        <v>0.91666666666666696</v>
      </c>
      <c r="N132" s="198">
        <v>0.6</v>
      </c>
    </row>
    <row r="133" spans="1:14" ht="23.1" customHeight="1" x14ac:dyDescent="0.25">
      <c r="A133" s="337" t="s">
        <v>6</v>
      </c>
      <c r="B133" s="338"/>
      <c r="C133" s="125"/>
      <c r="D133" s="127"/>
      <c r="E133" s="127"/>
      <c r="F133" s="339"/>
      <c r="G133" s="339"/>
      <c r="H133" s="339"/>
      <c r="I133" s="339"/>
      <c r="J133" s="34"/>
      <c r="K133" s="34">
        <f>J133</f>
        <v>0</v>
      </c>
      <c r="L133" s="61">
        <f>K133/10</f>
        <v>0</v>
      </c>
      <c r="M133" s="199">
        <v>0.95833333333333304</v>
      </c>
      <c r="N133" s="198">
        <v>0.6</v>
      </c>
    </row>
    <row r="134" spans="1:14" ht="23.1" customHeight="1" thickBot="1" x14ac:dyDescent="0.3">
      <c r="A134" s="350" t="s">
        <v>286</v>
      </c>
      <c r="B134" s="351"/>
      <c r="C134" s="99">
        <f>D115+D119+D120+D124+D125+D129+D130+D131+D132+D133</f>
        <v>15</v>
      </c>
      <c r="D134" s="104" t="s">
        <v>287</v>
      </c>
      <c r="E134" s="99">
        <f>SUM(E115:E133)/9</f>
        <v>94</v>
      </c>
      <c r="F134" s="410" t="s">
        <v>789</v>
      </c>
      <c r="G134" s="411"/>
      <c r="H134" s="411"/>
      <c r="I134" s="412"/>
      <c r="J134" s="36" t="s">
        <v>115</v>
      </c>
      <c r="K134" s="36">
        <f>SUM(K115:K133)</f>
        <v>174</v>
      </c>
      <c r="L134" s="62">
        <f>SUM(L115:L133)</f>
        <v>17.888888888888889</v>
      </c>
      <c r="M134" s="67" t="s">
        <v>115</v>
      </c>
      <c r="N134" s="39">
        <f>SUM(N110:N133)</f>
        <v>14.199999999999996</v>
      </c>
    </row>
    <row r="135" spans="1:14" ht="23.1" customHeight="1" thickBot="1" x14ac:dyDescent="0.3"/>
    <row r="136" spans="1:14" ht="23.1" customHeight="1" thickBot="1" x14ac:dyDescent="0.3">
      <c r="A136" s="373" t="s">
        <v>211</v>
      </c>
      <c r="B136" s="340"/>
      <c r="C136" s="340"/>
      <c r="D136" s="340"/>
      <c r="E136" s="340"/>
      <c r="F136" s="340"/>
      <c r="G136" s="340"/>
      <c r="H136" s="340"/>
      <c r="I136" s="340"/>
      <c r="J136" s="340" t="s">
        <v>714</v>
      </c>
      <c r="K136" s="340"/>
      <c r="L136" s="431"/>
      <c r="M136" s="373" t="s">
        <v>206</v>
      </c>
      <c r="N136" s="341"/>
    </row>
    <row r="137" spans="1:14" ht="23.1" customHeight="1" x14ac:dyDescent="0.25">
      <c r="A137" s="342" t="s">
        <v>214</v>
      </c>
      <c r="B137" s="343"/>
      <c r="C137" s="343"/>
      <c r="D137" s="343"/>
      <c r="E137" s="344" t="s">
        <v>212</v>
      </c>
      <c r="F137" s="344"/>
      <c r="G137" s="344"/>
      <c r="H137" s="344"/>
      <c r="I137" s="344"/>
      <c r="J137" s="345" t="s">
        <v>787</v>
      </c>
      <c r="K137" s="345"/>
      <c r="L137" s="346"/>
      <c r="M137" s="200">
        <v>0</v>
      </c>
      <c r="N137" s="173">
        <v>0.6</v>
      </c>
    </row>
    <row r="138" spans="1:14" ht="23.1" customHeight="1" x14ac:dyDescent="0.25">
      <c r="A138" s="164" t="s">
        <v>193</v>
      </c>
      <c r="B138" s="163" t="s">
        <v>194</v>
      </c>
      <c r="C138" s="162" t="s">
        <v>197</v>
      </c>
      <c r="D138" s="163" t="s">
        <v>198</v>
      </c>
      <c r="E138" s="347" t="s">
        <v>200</v>
      </c>
      <c r="F138" s="347"/>
      <c r="G138" s="347"/>
      <c r="H138" s="347"/>
      <c r="I138" s="347"/>
      <c r="J138" s="348" t="s">
        <v>202</v>
      </c>
      <c r="K138" s="348"/>
      <c r="L138" s="349"/>
      <c r="M138" s="169">
        <v>4.1666666666666699E-2</v>
      </c>
      <c r="N138" s="165">
        <v>0.6</v>
      </c>
    </row>
    <row r="139" spans="1:14" ht="23.1" customHeight="1" x14ac:dyDescent="0.25">
      <c r="A139" s="164" t="s">
        <v>9</v>
      </c>
      <c r="B139" s="163" t="s">
        <v>195</v>
      </c>
      <c r="C139" s="162" t="s">
        <v>197</v>
      </c>
      <c r="D139" s="163" t="s">
        <v>198</v>
      </c>
      <c r="E139" s="369" t="s">
        <v>201</v>
      </c>
      <c r="F139" s="369"/>
      <c r="G139" s="369"/>
      <c r="H139" s="369"/>
      <c r="I139" s="369"/>
      <c r="J139" s="348" t="s">
        <v>203</v>
      </c>
      <c r="K139" s="348"/>
      <c r="L139" s="349"/>
      <c r="M139" s="169">
        <v>8.3333333333333301E-2</v>
      </c>
      <c r="N139" s="166">
        <v>0.5</v>
      </c>
    </row>
    <row r="140" spans="1:14" ht="23.1" customHeight="1" thickBot="1" x14ac:dyDescent="0.3">
      <c r="A140" s="174" t="s">
        <v>10</v>
      </c>
      <c r="B140" s="175" t="s">
        <v>196</v>
      </c>
      <c r="C140" s="176" t="s">
        <v>197</v>
      </c>
      <c r="D140" s="175" t="s">
        <v>199</v>
      </c>
      <c r="E140" s="370" t="s">
        <v>204</v>
      </c>
      <c r="F140" s="370"/>
      <c r="G140" s="370"/>
      <c r="H140" s="370"/>
      <c r="I140" s="370"/>
      <c r="J140" s="359" t="s">
        <v>767</v>
      </c>
      <c r="K140" s="359"/>
      <c r="L140" s="360"/>
      <c r="M140" s="170">
        <v>0.125</v>
      </c>
      <c r="N140" s="166">
        <v>0.5</v>
      </c>
    </row>
    <row r="141" spans="1:14" ht="23.1" customHeight="1" thickBot="1" x14ac:dyDescent="0.3">
      <c r="A141" s="177" t="s">
        <v>5</v>
      </c>
      <c r="B141" s="178" t="s">
        <v>209</v>
      </c>
      <c r="C141" s="141" t="s">
        <v>2</v>
      </c>
      <c r="D141" s="141" t="s">
        <v>3</v>
      </c>
      <c r="E141" s="142" t="s">
        <v>46</v>
      </c>
      <c r="F141" s="361" t="s">
        <v>33</v>
      </c>
      <c r="G141" s="361"/>
      <c r="H141" s="361"/>
      <c r="I141" s="361"/>
      <c r="J141" s="362" t="s">
        <v>34</v>
      </c>
      <c r="K141" s="362"/>
      <c r="L141" s="179" t="s">
        <v>769</v>
      </c>
      <c r="M141" s="170">
        <v>0.16666666666666699</v>
      </c>
      <c r="N141" s="166">
        <v>0.5</v>
      </c>
    </row>
    <row r="142" spans="1:14" ht="23.1" customHeight="1" x14ac:dyDescent="0.25">
      <c r="A142" s="392" t="s">
        <v>45</v>
      </c>
      <c r="B142" s="393" t="s">
        <v>0</v>
      </c>
      <c r="C142" s="441" t="s">
        <v>24</v>
      </c>
      <c r="D142" s="427">
        <v>4.0999999999999996</v>
      </c>
      <c r="E142" s="428">
        <v>107</v>
      </c>
      <c r="F142" s="442" t="s">
        <v>762</v>
      </c>
      <c r="G142" s="399"/>
      <c r="H142" s="399"/>
      <c r="I142" s="399"/>
      <c r="J142" s="73">
        <v>24</v>
      </c>
      <c r="K142" s="397">
        <f>J142+J143+J144+J145</f>
        <v>41</v>
      </c>
      <c r="L142" s="418">
        <f>K142/10</f>
        <v>4.0999999999999996</v>
      </c>
      <c r="M142" s="170">
        <v>0.20833333333333301</v>
      </c>
      <c r="N142" s="166">
        <v>0.5</v>
      </c>
    </row>
    <row r="143" spans="1:14" ht="23.1" customHeight="1" x14ac:dyDescent="0.25">
      <c r="A143" s="355"/>
      <c r="B143" s="374"/>
      <c r="C143" s="383"/>
      <c r="D143" s="383"/>
      <c r="E143" s="366"/>
      <c r="F143" s="419" t="s">
        <v>41</v>
      </c>
      <c r="G143" s="366"/>
      <c r="H143" s="366"/>
      <c r="I143" s="366"/>
      <c r="J143" s="30">
        <v>0</v>
      </c>
      <c r="K143" s="389"/>
      <c r="L143" s="414"/>
      <c r="M143" s="170">
        <v>0.25</v>
      </c>
      <c r="N143" s="166">
        <v>0.5</v>
      </c>
    </row>
    <row r="144" spans="1:14" ht="23.1" customHeight="1" x14ac:dyDescent="0.25">
      <c r="A144" s="355"/>
      <c r="B144" s="374"/>
      <c r="C144" s="383"/>
      <c r="D144" s="383"/>
      <c r="E144" s="366"/>
      <c r="F144" s="420" t="s">
        <v>43</v>
      </c>
      <c r="G144" s="366"/>
      <c r="H144" s="366"/>
      <c r="I144" s="366"/>
      <c r="J144" s="30">
        <v>10</v>
      </c>
      <c r="K144" s="389"/>
      <c r="L144" s="414"/>
      <c r="M144" s="170">
        <v>0.29166666666666702</v>
      </c>
      <c r="N144" s="167">
        <v>0.6</v>
      </c>
    </row>
    <row r="145" spans="1:14" ht="23.1" customHeight="1" x14ac:dyDescent="0.25">
      <c r="A145" s="355"/>
      <c r="B145" s="374"/>
      <c r="C145" s="383"/>
      <c r="D145" s="383"/>
      <c r="E145" s="366"/>
      <c r="F145" s="421" t="s">
        <v>189</v>
      </c>
      <c r="G145" s="368"/>
      <c r="H145" s="368"/>
      <c r="I145" s="368"/>
      <c r="J145" s="204">
        <v>7</v>
      </c>
      <c r="K145" s="389"/>
      <c r="L145" s="414"/>
      <c r="M145" s="171">
        <v>0.33333333333333298</v>
      </c>
      <c r="N145" s="167">
        <v>0.6</v>
      </c>
    </row>
    <row r="146" spans="1:14" ht="23.1" customHeight="1" x14ac:dyDescent="0.25">
      <c r="A146" s="355"/>
      <c r="B146" s="160" t="s">
        <v>1</v>
      </c>
      <c r="C146" s="214" t="s">
        <v>763</v>
      </c>
      <c r="D146" s="121"/>
      <c r="E146" s="130">
        <v>104</v>
      </c>
      <c r="F146" s="416" t="s">
        <v>764</v>
      </c>
      <c r="G146" s="381"/>
      <c r="H146" s="381"/>
      <c r="I146" s="381"/>
      <c r="J146" s="44">
        <v>0</v>
      </c>
      <c r="K146" s="44">
        <f>J146</f>
        <v>0</v>
      </c>
      <c r="L146" s="59">
        <f>K146/9</f>
        <v>0</v>
      </c>
      <c r="M146" s="171">
        <v>0.375</v>
      </c>
      <c r="N146" s="167">
        <v>0.6</v>
      </c>
    </row>
    <row r="147" spans="1:14" ht="23.1" customHeight="1" x14ac:dyDescent="0.25">
      <c r="A147" s="355"/>
      <c r="B147" s="374" t="s">
        <v>0</v>
      </c>
      <c r="C147" s="443" t="s">
        <v>768</v>
      </c>
      <c r="D147" s="424">
        <v>3.4</v>
      </c>
      <c r="E147" s="425">
        <v>91</v>
      </c>
      <c r="F147" s="415" t="s">
        <v>755</v>
      </c>
      <c r="G147" s="354"/>
      <c r="H147" s="354"/>
      <c r="I147" s="354"/>
      <c r="J147" s="203">
        <v>15</v>
      </c>
      <c r="K147" s="389">
        <f>J147+J148+J149+J150</f>
        <v>38</v>
      </c>
      <c r="L147" s="414">
        <f>K147/11</f>
        <v>3.4545454545454546</v>
      </c>
      <c r="M147" s="171">
        <v>0.41666666666666702</v>
      </c>
      <c r="N147" s="167">
        <v>0.6</v>
      </c>
    </row>
    <row r="148" spans="1:14" ht="23.1" customHeight="1" x14ac:dyDescent="0.25">
      <c r="A148" s="355"/>
      <c r="B148" s="374"/>
      <c r="C148" s="383"/>
      <c r="D148" s="383"/>
      <c r="E148" s="366"/>
      <c r="F148" s="415" t="s">
        <v>766</v>
      </c>
      <c r="G148" s="354"/>
      <c r="H148" s="354"/>
      <c r="I148" s="354"/>
      <c r="J148" s="203">
        <v>8</v>
      </c>
      <c r="K148" s="389"/>
      <c r="L148" s="414"/>
      <c r="M148" s="171">
        <v>0.45833333333333298</v>
      </c>
      <c r="N148" s="167">
        <v>0.6</v>
      </c>
    </row>
    <row r="149" spans="1:14" ht="23.1" customHeight="1" x14ac:dyDescent="0.25">
      <c r="A149" s="355"/>
      <c r="B149" s="374"/>
      <c r="C149" s="383"/>
      <c r="D149" s="383"/>
      <c r="E149" s="366"/>
      <c r="F149" s="415" t="s">
        <v>765</v>
      </c>
      <c r="G149" s="368"/>
      <c r="H149" s="368"/>
      <c r="I149" s="368"/>
      <c r="J149" s="119">
        <v>0</v>
      </c>
      <c r="K149" s="389"/>
      <c r="L149" s="414"/>
      <c r="M149" s="171">
        <v>0.5</v>
      </c>
      <c r="N149" s="167">
        <v>0.6</v>
      </c>
    </row>
    <row r="150" spans="1:14" ht="23.1" customHeight="1" x14ac:dyDescent="0.25">
      <c r="A150" s="355"/>
      <c r="B150" s="374"/>
      <c r="C150" s="383"/>
      <c r="D150" s="383"/>
      <c r="E150" s="366"/>
      <c r="F150" s="415" t="s">
        <v>749</v>
      </c>
      <c r="G150" s="368"/>
      <c r="H150" s="368"/>
      <c r="I150" s="368"/>
      <c r="J150" s="119">
        <v>15</v>
      </c>
      <c r="K150" s="389"/>
      <c r="L150" s="414"/>
      <c r="M150" s="171">
        <v>0.54166666666666696</v>
      </c>
      <c r="N150" s="167">
        <v>0.6</v>
      </c>
    </row>
    <row r="151" spans="1:14" ht="23.1" customHeight="1" x14ac:dyDescent="0.25">
      <c r="A151" s="355"/>
      <c r="B151" s="160" t="s">
        <v>1</v>
      </c>
      <c r="C151" s="214" t="s">
        <v>770</v>
      </c>
      <c r="D151" s="121"/>
      <c r="E151" s="131">
        <v>120</v>
      </c>
      <c r="F151" s="422" t="s">
        <v>738</v>
      </c>
      <c r="G151" s="381"/>
      <c r="H151" s="381"/>
      <c r="I151" s="381"/>
      <c r="J151" s="47">
        <v>0</v>
      </c>
      <c r="K151" s="47">
        <f>J151</f>
        <v>0</v>
      </c>
      <c r="L151" s="59">
        <f>K151/10</f>
        <v>0</v>
      </c>
      <c r="M151" s="171">
        <v>0.58333333333333304</v>
      </c>
      <c r="N151" s="167">
        <v>0.6</v>
      </c>
    </row>
    <row r="152" spans="1:14" ht="23.1" customHeight="1" x14ac:dyDescent="0.25">
      <c r="A152" s="355"/>
      <c r="B152" s="374" t="s">
        <v>0</v>
      </c>
      <c r="C152" s="444" t="s">
        <v>776</v>
      </c>
      <c r="D152" s="430">
        <v>3.5</v>
      </c>
      <c r="E152" s="430">
        <v>100</v>
      </c>
      <c r="F152" s="444" t="s">
        <v>772</v>
      </c>
      <c r="G152" s="354"/>
      <c r="H152" s="354"/>
      <c r="I152" s="354"/>
      <c r="J152" s="119">
        <v>15</v>
      </c>
      <c r="K152" s="376">
        <f>J152+J153+J154+J155</f>
        <v>41</v>
      </c>
      <c r="L152" s="414">
        <f>K152/11</f>
        <v>3.7272727272727271</v>
      </c>
      <c r="M152" s="171">
        <v>0.625</v>
      </c>
      <c r="N152" s="167">
        <v>0.6</v>
      </c>
    </row>
    <row r="153" spans="1:14" ht="23.1" customHeight="1" x14ac:dyDescent="0.25">
      <c r="A153" s="355"/>
      <c r="B153" s="374"/>
      <c r="C153" s="368"/>
      <c r="D153" s="368"/>
      <c r="E153" s="368"/>
      <c r="F153" s="444" t="s">
        <v>773</v>
      </c>
      <c r="G153" s="354"/>
      <c r="H153" s="354"/>
      <c r="I153" s="354"/>
      <c r="J153" s="119">
        <v>26</v>
      </c>
      <c r="K153" s="376"/>
      <c r="L153" s="414"/>
      <c r="M153" s="171">
        <v>0.66666666666666696</v>
      </c>
      <c r="N153" s="167">
        <v>0.6</v>
      </c>
    </row>
    <row r="154" spans="1:14" ht="23.1" customHeight="1" x14ac:dyDescent="0.25">
      <c r="A154" s="355"/>
      <c r="B154" s="374"/>
      <c r="C154" s="368"/>
      <c r="D154" s="368"/>
      <c r="E154" s="368"/>
      <c r="F154" s="444" t="s">
        <v>774</v>
      </c>
      <c r="G154" s="354"/>
      <c r="H154" s="354"/>
      <c r="I154" s="354"/>
      <c r="J154" s="119">
        <v>0</v>
      </c>
      <c r="K154" s="376"/>
      <c r="L154" s="414"/>
      <c r="M154" s="171">
        <v>0.70833333333333304</v>
      </c>
      <c r="N154" s="167">
        <v>0.6</v>
      </c>
    </row>
    <row r="155" spans="1:14" ht="23.1" customHeight="1" x14ac:dyDescent="0.25">
      <c r="A155" s="355"/>
      <c r="B155" s="374"/>
      <c r="C155" s="368"/>
      <c r="D155" s="368"/>
      <c r="E155" s="368"/>
      <c r="F155" s="368"/>
      <c r="G155" s="368"/>
      <c r="H155" s="368"/>
      <c r="I155" s="368"/>
      <c r="J155" s="120"/>
      <c r="K155" s="376"/>
      <c r="L155" s="414"/>
      <c r="M155" s="171">
        <v>0.75</v>
      </c>
      <c r="N155" s="202">
        <v>0.75</v>
      </c>
    </row>
    <row r="156" spans="1:14" ht="23.1" customHeight="1" x14ac:dyDescent="0.25">
      <c r="A156" s="355"/>
      <c r="B156" s="160" t="s">
        <v>1</v>
      </c>
      <c r="C156" s="218" t="s">
        <v>775</v>
      </c>
      <c r="D156" s="121"/>
      <c r="E156" s="131">
        <v>82</v>
      </c>
      <c r="F156" s="416" t="s">
        <v>760</v>
      </c>
      <c r="G156" s="378"/>
      <c r="H156" s="378"/>
      <c r="I156" s="378"/>
      <c r="J156" s="48">
        <v>25</v>
      </c>
      <c r="K156" s="48">
        <f>J156</f>
        <v>25</v>
      </c>
      <c r="L156" s="59">
        <f>K156/10</f>
        <v>2.5</v>
      </c>
      <c r="M156" s="201">
        <v>0.79166666666666696</v>
      </c>
      <c r="N156" s="202">
        <v>0.75</v>
      </c>
    </row>
    <row r="157" spans="1:14" ht="23.1" customHeight="1" x14ac:dyDescent="0.25">
      <c r="A157" s="355"/>
      <c r="B157" s="157" t="s">
        <v>0</v>
      </c>
      <c r="C157" s="220" t="s">
        <v>777</v>
      </c>
      <c r="D157" s="118"/>
      <c r="E157" s="129">
        <v>119</v>
      </c>
      <c r="F157" s="357"/>
      <c r="G157" s="354"/>
      <c r="H157" s="354"/>
      <c r="I157" s="354"/>
      <c r="J157" s="119"/>
      <c r="K157" s="119">
        <f>J157</f>
        <v>0</v>
      </c>
      <c r="L157" s="122">
        <f>K157/10</f>
        <v>0</v>
      </c>
      <c r="M157" s="201">
        <v>0.83333333333333304</v>
      </c>
      <c r="N157" s="198">
        <v>0.6</v>
      </c>
    </row>
    <row r="158" spans="1:14" ht="23.1" customHeight="1" x14ac:dyDescent="0.25">
      <c r="A158" s="355" t="s">
        <v>11</v>
      </c>
      <c r="B158" s="356"/>
      <c r="C158" s="220" t="s">
        <v>681</v>
      </c>
      <c r="D158" s="129"/>
      <c r="E158" s="129">
        <v>75</v>
      </c>
      <c r="F158" s="354"/>
      <c r="G158" s="354"/>
      <c r="H158" s="354"/>
      <c r="I158" s="354"/>
      <c r="J158" s="119"/>
      <c r="K158" s="119">
        <f>J158</f>
        <v>0</v>
      </c>
      <c r="L158" s="122">
        <f>K158/10</f>
        <v>0</v>
      </c>
      <c r="M158" s="199">
        <v>0.875</v>
      </c>
      <c r="N158" s="198">
        <v>0.6</v>
      </c>
    </row>
    <row r="159" spans="1:14" ht="23.1" customHeight="1" x14ac:dyDescent="0.25">
      <c r="A159" s="337" t="s">
        <v>6</v>
      </c>
      <c r="B159" s="338"/>
      <c r="C159" s="219" t="s">
        <v>771</v>
      </c>
      <c r="D159" s="127"/>
      <c r="E159" s="127">
        <v>109</v>
      </c>
      <c r="F159" s="339"/>
      <c r="G159" s="339"/>
      <c r="H159" s="339"/>
      <c r="I159" s="339"/>
      <c r="J159" s="34"/>
      <c r="K159" s="34">
        <f>J159</f>
        <v>0</v>
      </c>
      <c r="L159" s="61">
        <f>K159/10</f>
        <v>0</v>
      </c>
      <c r="M159" s="199">
        <v>0.91666666666666696</v>
      </c>
      <c r="N159" s="198">
        <v>0.6</v>
      </c>
    </row>
    <row r="160" spans="1:14" ht="23.1" customHeight="1" x14ac:dyDescent="0.25">
      <c r="A160" s="337" t="s">
        <v>6</v>
      </c>
      <c r="B160" s="338"/>
      <c r="C160" s="219" t="s">
        <v>731</v>
      </c>
      <c r="D160" s="127"/>
      <c r="E160" s="127">
        <v>107</v>
      </c>
      <c r="F160" s="445" t="s">
        <v>778</v>
      </c>
      <c r="G160" s="339"/>
      <c r="H160" s="339"/>
      <c r="I160" s="339"/>
      <c r="J160" s="34"/>
      <c r="K160" s="34">
        <f>J160</f>
        <v>0</v>
      </c>
      <c r="L160" s="61">
        <f>K160/10</f>
        <v>0</v>
      </c>
      <c r="M160" s="199">
        <v>0.95833333333333304</v>
      </c>
      <c r="N160" s="198">
        <v>0.6</v>
      </c>
    </row>
    <row r="161" spans="1:14" ht="23.1" customHeight="1" thickBot="1" x14ac:dyDescent="0.3">
      <c r="A161" s="350" t="s">
        <v>286</v>
      </c>
      <c r="B161" s="351"/>
      <c r="C161" s="181">
        <f>D142+D146+D147+D151+D152+D156+D157+D158+D159+D160</f>
        <v>11</v>
      </c>
      <c r="D161" s="143" t="s">
        <v>287</v>
      </c>
      <c r="E161" s="181">
        <f>SUM(E142:E160)/10</f>
        <v>101.4</v>
      </c>
      <c r="F161" s="408" t="s">
        <v>783</v>
      </c>
      <c r="G161" s="409"/>
      <c r="H161" s="409"/>
      <c r="I161" s="351"/>
      <c r="J161" s="158" t="s">
        <v>115</v>
      </c>
      <c r="K161" s="158">
        <f>SUM(K142:K160)</f>
        <v>145</v>
      </c>
      <c r="L161" s="168">
        <f>SUM(L142:L160)</f>
        <v>13.781818181818181</v>
      </c>
      <c r="M161" s="172" t="s">
        <v>115</v>
      </c>
      <c r="N161" s="159">
        <f>SUM(N137:N160)</f>
        <v>14.199999999999996</v>
      </c>
    </row>
    <row r="162" spans="1:14" ht="23.1" customHeight="1" thickBot="1" x14ac:dyDescent="0.3"/>
    <row r="163" spans="1:14" ht="23.1" customHeight="1" thickBot="1" x14ac:dyDescent="0.3">
      <c r="A163" s="373" t="s">
        <v>211</v>
      </c>
      <c r="B163" s="340"/>
      <c r="C163" s="340"/>
      <c r="D163" s="340"/>
      <c r="E163" s="340"/>
      <c r="F163" s="340"/>
      <c r="G163" s="340"/>
      <c r="H163" s="340"/>
      <c r="I163" s="340"/>
      <c r="J163" s="340" t="s">
        <v>715</v>
      </c>
      <c r="K163" s="340"/>
      <c r="L163" s="431"/>
      <c r="M163" s="373" t="s">
        <v>206</v>
      </c>
      <c r="N163" s="341"/>
    </row>
    <row r="164" spans="1:14" ht="23.1" customHeight="1" x14ac:dyDescent="0.25">
      <c r="A164" s="342" t="s">
        <v>214</v>
      </c>
      <c r="B164" s="343"/>
      <c r="C164" s="343"/>
      <c r="D164" s="343"/>
      <c r="E164" s="344" t="s">
        <v>212</v>
      </c>
      <c r="F164" s="344"/>
      <c r="G164" s="344"/>
      <c r="H164" s="344"/>
      <c r="I164" s="344"/>
      <c r="J164" s="345" t="s">
        <v>788</v>
      </c>
      <c r="K164" s="345"/>
      <c r="L164" s="346"/>
      <c r="M164" s="200">
        <v>0</v>
      </c>
      <c r="N164" s="173">
        <v>0.6</v>
      </c>
    </row>
    <row r="165" spans="1:14" ht="23.1" customHeight="1" x14ac:dyDescent="0.25">
      <c r="A165" s="164" t="s">
        <v>193</v>
      </c>
      <c r="B165" s="163" t="s">
        <v>194</v>
      </c>
      <c r="C165" s="162" t="s">
        <v>197</v>
      </c>
      <c r="D165" s="163" t="s">
        <v>198</v>
      </c>
      <c r="E165" s="347" t="s">
        <v>200</v>
      </c>
      <c r="F165" s="347"/>
      <c r="G165" s="347"/>
      <c r="H165" s="347"/>
      <c r="I165" s="347"/>
      <c r="J165" s="348" t="s">
        <v>202</v>
      </c>
      <c r="K165" s="348"/>
      <c r="L165" s="349"/>
      <c r="M165" s="169">
        <v>4.1666666666666699E-2</v>
      </c>
      <c r="N165" s="165">
        <v>0.6</v>
      </c>
    </row>
    <row r="166" spans="1:14" ht="23.1" customHeight="1" x14ac:dyDescent="0.25">
      <c r="A166" s="164" t="s">
        <v>9</v>
      </c>
      <c r="B166" s="163" t="s">
        <v>195</v>
      </c>
      <c r="C166" s="162" t="s">
        <v>197</v>
      </c>
      <c r="D166" s="163" t="s">
        <v>198</v>
      </c>
      <c r="E166" s="369" t="s">
        <v>201</v>
      </c>
      <c r="F166" s="369"/>
      <c r="G166" s="369"/>
      <c r="H166" s="369"/>
      <c r="I166" s="369"/>
      <c r="J166" s="348" t="s">
        <v>203</v>
      </c>
      <c r="K166" s="348"/>
      <c r="L166" s="349"/>
      <c r="M166" s="169">
        <v>8.3333333333333301E-2</v>
      </c>
      <c r="N166" s="166">
        <v>0.5</v>
      </c>
    </row>
    <row r="167" spans="1:14" ht="23.1" customHeight="1" thickBot="1" x14ac:dyDescent="0.3">
      <c r="A167" s="174" t="s">
        <v>10</v>
      </c>
      <c r="B167" s="175" t="s">
        <v>196</v>
      </c>
      <c r="C167" s="176" t="s">
        <v>197</v>
      </c>
      <c r="D167" s="175" t="s">
        <v>199</v>
      </c>
      <c r="E167" s="370" t="s">
        <v>204</v>
      </c>
      <c r="F167" s="370"/>
      <c r="G167" s="370"/>
      <c r="H167" s="370"/>
      <c r="I167" s="370"/>
      <c r="J167" s="359" t="s">
        <v>781</v>
      </c>
      <c r="K167" s="359"/>
      <c r="L167" s="360"/>
      <c r="M167" s="170">
        <v>0.125</v>
      </c>
      <c r="N167" s="166">
        <v>0.5</v>
      </c>
    </row>
    <row r="168" spans="1:14" ht="23.1" customHeight="1" thickBot="1" x14ac:dyDescent="0.3">
      <c r="A168" s="177" t="s">
        <v>5</v>
      </c>
      <c r="B168" s="178" t="s">
        <v>209</v>
      </c>
      <c r="C168" s="141" t="s">
        <v>2</v>
      </c>
      <c r="D168" s="141" t="s">
        <v>3</v>
      </c>
      <c r="E168" s="142" t="s">
        <v>46</v>
      </c>
      <c r="F168" s="361" t="s">
        <v>33</v>
      </c>
      <c r="G168" s="361"/>
      <c r="H168" s="361"/>
      <c r="I168" s="361"/>
      <c r="J168" s="362" t="s">
        <v>34</v>
      </c>
      <c r="K168" s="362"/>
      <c r="L168" s="179" t="s">
        <v>780</v>
      </c>
      <c r="M168" s="170">
        <v>0.16666666666666699</v>
      </c>
      <c r="N168" s="166">
        <v>0.5</v>
      </c>
    </row>
    <row r="169" spans="1:14" ht="23.1" customHeight="1" x14ac:dyDescent="0.25">
      <c r="A169" s="392" t="s">
        <v>45</v>
      </c>
      <c r="B169" s="393" t="s">
        <v>0</v>
      </c>
      <c r="C169" s="446" t="s">
        <v>190</v>
      </c>
      <c r="D169" s="427">
        <v>3.3</v>
      </c>
      <c r="E169" s="428">
        <v>85</v>
      </c>
      <c r="F169" s="447" t="s">
        <v>779</v>
      </c>
      <c r="G169" s="399"/>
      <c r="H169" s="399"/>
      <c r="I169" s="399"/>
      <c r="J169" s="73">
        <v>28.8</v>
      </c>
      <c r="K169" s="397">
        <f>J169+J170+J171+J172</f>
        <v>35.799999999999997</v>
      </c>
      <c r="L169" s="418">
        <f>K169/11</f>
        <v>3.2545454545454544</v>
      </c>
      <c r="M169" s="170">
        <v>0.20833333333333301</v>
      </c>
      <c r="N169" s="166">
        <v>0.5</v>
      </c>
    </row>
    <row r="170" spans="1:14" ht="23.1" customHeight="1" x14ac:dyDescent="0.25">
      <c r="A170" s="355"/>
      <c r="B170" s="374"/>
      <c r="C170" s="383"/>
      <c r="D170" s="383"/>
      <c r="E170" s="366"/>
      <c r="F170" s="419" t="s">
        <v>41</v>
      </c>
      <c r="G170" s="366"/>
      <c r="H170" s="366"/>
      <c r="I170" s="366"/>
      <c r="J170" s="30">
        <v>0</v>
      </c>
      <c r="K170" s="389"/>
      <c r="L170" s="414"/>
      <c r="M170" s="170">
        <v>0.25</v>
      </c>
      <c r="N170" s="166">
        <v>0.5</v>
      </c>
    </row>
    <row r="171" spans="1:14" ht="23.1" customHeight="1" x14ac:dyDescent="0.25">
      <c r="A171" s="355"/>
      <c r="B171" s="374"/>
      <c r="C171" s="383"/>
      <c r="D171" s="383"/>
      <c r="E171" s="366"/>
      <c r="F171" s="421" t="s">
        <v>189</v>
      </c>
      <c r="G171" s="368"/>
      <c r="H171" s="368"/>
      <c r="I171" s="368"/>
      <c r="J171" s="30">
        <v>7</v>
      </c>
      <c r="K171" s="389"/>
      <c r="L171" s="414"/>
      <c r="M171" s="170">
        <v>0.29166666666666702</v>
      </c>
      <c r="N171" s="167">
        <v>0.6</v>
      </c>
    </row>
    <row r="172" spans="1:14" ht="23.1" customHeight="1" x14ac:dyDescent="0.25">
      <c r="A172" s="355"/>
      <c r="B172" s="374"/>
      <c r="C172" s="383"/>
      <c r="D172" s="383"/>
      <c r="E172" s="366"/>
      <c r="F172" s="421"/>
      <c r="G172" s="368"/>
      <c r="H172" s="368"/>
      <c r="I172" s="368"/>
      <c r="J172" s="120"/>
      <c r="K172" s="389"/>
      <c r="L172" s="414"/>
      <c r="M172" s="171">
        <v>0.33333333333333298</v>
      </c>
      <c r="N172" s="167">
        <v>0.6</v>
      </c>
    </row>
    <row r="173" spans="1:14" ht="23.1" customHeight="1" x14ac:dyDescent="0.25">
      <c r="A173" s="355"/>
      <c r="B173" s="160" t="s">
        <v>1</v>
      </c>
      <c r="C173" s="218" t="s">
        <v>784</v>
      </c>
      <c r="D173" s="121"/>
      <c r="E173" s="130">
        <v>102</v>
      </c>
      <c r="F173" s="380"/>
      <c r="G173" s="381"/>
      <c r="H173" s="381"/>
      <c r="I173" s="381"/>
      <c r="J173" s="44"/>
      <c r="K173" s="44">
        <f>J173</f>
        <v>0</v>
      </c>
      <c r="L173" s="59">
        <f>K173/9</f>
        <v>0</v>
      </c>
      <c r="M173" s="171">
        <v>0.375</v>
      </c>
      <c r="N173" s="167">
        <v>0.6</v>
      </c>
    </row>
    <row r="174" spans="1:14" ht="23.1" customHeight="1" x14ac:dyDescent="0.25">
      <c r="A174" s="355"/>
      <c r="B174" s="374" t="s">
        <v>0</v>
      </c>
      <c r="C174" s="448" t="s">
        <v>790</v>
      </c>
      <c r="D174" s="424">
        <v>3.2</v>
      </c>
      <c r="E174" s="425">
        <v>93</v>
      </c>
      <c r="F174" s="444" t="s">
        <v>791</v>
      </c>
      <c r="G174" s="368"/>
      <c r="H174" s="368"/>
      <c r="I174" s="368"/>
      <c r="J174" s="120">
        <v>5</v>
      </c>
      <c r="K174" s="389">
        <f>J174+J175+J176+J177</f>
        <v>35</v>
      </c>
      <c r="L174" s="414">
        <f>K174/11</f>
        <v>3.1818181818181817</v>
      </c>
      <c r="M174" s="171">
        <v>0.41666666666666702</v>
      </c>
      <c r="N174" s="167">
        <v>0.6</v>
      </c>
    </row>
    <row r="175" spans="1:14" ht="23.1" customHeight="1" x14ac:dyDescent="0.25">
      <c r="A175" s="355"/>
      <c r="B175" s="374"/>
      <c r="C175" s="383"/>
      <c r="D175" s="383"/>
      <c r="E175" s="366"/>
      <c r="F175" s="444" t="s">
        <v>792</v>
      </c>
      <c r="G175" s="368"/>
      <c r="H175" s="368"/>
      <c r="I175" s="368"/>
      <c r="J175" s="120">
        <v>30</v>
      </c>
      <c r="K175" s="389"/>
      <c r="L175" s="414"/>
      <c r="M175" s="171">
        <v>0.45833333333333298</v>
      </c>
      <c r="N175" s="167">
        <v>0.6</v>
      </c>
    </row>
    <row r="176" spans="1:14" ht="23.1" customHeight="1" x14ac:dyDescent="0.25">
      <c r="A176" s="355"/>
      <c r="B176" s="374"/>
      <c r="C176" s="383"/>
      <c r="D176" s="383"/>
      <c r="E176" s="366"/>
      <c r="F176" s="357"/>
      <c r="G176" s="368"/>
      <c r="H176" s="368"/>
      <c r="I176" s="368"/>
      <c r="J176" s="119"/>
      <c r="K176" s="389"/>
      <c r="L176" s="414"/>
      <c r="M176" s="171">
        <v>0.5</v>
      </c>
      <c r="N176" s="167">
        <v>0.6</v>
      </c>
    </row>
    <row r="177" spans="1:14" ht="23.1" customHeight="1" x14ac:dyDescent="0.25">
      <c r="A177" s="355"/>
      <c r="B177" s="374"/>
      <c r="C177" s="383"/>
      <c r="D177" s="383"/>
      <c r="E177" s="366"/>
      <c r="F177" s="444" t="s">
        <v>793</v>
      </c>
      <c r="G177" s="368"/>
      <c r="H177" s="368"/>
      <c r="I177" s="368"/>
      <c r="J177" s="119"/>
      <c r="K177" s="389"/>
      <c r="L177" s="414"/>
      <c r="M177" s="171">
        <v>0.54166666666666696</v>
      </c>
      <c r="N177" s="167">
        <v>0.6</v>
      </c>
    </row>
    <row r="178" spans="1:14" ht="23.1" customHeight="1" x14ac:dyDescent="0.25">
      <c r="A178" s="355"/>
      <c r="B178" s="160" t="s">
        <v>1</v>
      </c>
      <c r="C178" s="218" t="s">
        <v>794</v>
      </c>
      <c r="D178" s="121"/>
      <c r="E178" s="131">
        <v>154</v>
      </c>
      <c r="F178" s="380"/>
      <c r="G178" s="391"/>
      <c r="H178" s="391"/>
      <c r="I178" s="391"/>
      <c r="J178" s="47"/>
      <c r="K178" s="47">
        <f>J178</f>
        <v>0</v>
      </c>
      <c r="L178" s="59">
        <f>K178/10</f>
        <v>0</v>
      </c>
      <c r="M178" s="171">
        <v>0.58333333333333304</v>
      </c>
      <c r="N178" s="167">
        <v>0.6</v>
      </c>
    </row>
    <row r="179" spans="1:14" ht="23.1" customHeight="1" x14ac:dyDescent="0.25">
      <c r="A179" s="355"/>
      <c r="B179" s="374" t="s">
        <v>0</v>
      </c>
      <c r="C179" s="449" t="s">
        <v>795</v>
      </c>
      <c r="D179" s="430">
        <v>6</v>
      </c>
      <c r="E179" s="430">
        <v>198</v>
      </c>
      <c r="F179" s="449" t="s">
        <v>796</v>
      </c>
      <c r="G179" s="354"/>
      <c r="H179" s="354"/>
      <c r="I179" s="354"/>
      <c r="J179" s="119">
        <v>30</v>
      </c>
      <c r="K179" s="376">
        <f>J179+J180+J181+J182</f>
        <v>30</v>
      </c>
      <c r="L179" s="414">
        <f>K179/11</f>
        <v>2.7272727272727271</v>
      </c>
      <c r="M179" s="171">
        <v>0.625</v>
      </c>
      <c r="N179" s="167">
        <v>0.6</v>
      </c>
    </row>
    <row r="180" spans="1:14" ht="23.1" customHeight="1" x14ac:dyDescent="0.25">
      <c r="A180" s="355"/>
      <c r="B180" s="374"/>
      <c r="C180" s="368"/>
      <c r="D180" s="368"/>
      <c r="E180" s="368"/>
      <c r="F180" s="357"/>
      <c r="G180" s="354"/>
      <c r="H180" s="354"/>
      <c r="I180" s="354"/>
      <c r="J180" s="119"/>
      <c r="K180" s="376"/>
      <c r="L180" s="414"/>
      <c r="M180" s="171">
        <v>0.66666666666666696</v>
      </c>
      <c r="N180" s="167">
        <v>0.6</v>
      </c>
    </row>
    <row r="181" spans="1:14" ht="23.1" customHeight="1" x14ac:dyDescent="0.25">
      <c r="A181" s="355"/>
      <c r="B181" s="374"/>
      <c r="C181" s="368"/>
      <c r="D181" s="368"/>
      <c r="E181" s="368"/>
      <c r="F181" s="354"/>
      <c r="G181" s="354"/>
      <c r="H181" s="354"/>
      <c r="I181" s="354"/>
      <c r="J181" s="119"/>
      <c r="K181" s="376"/>
      <c r="L181" s="414"/>
      <c r="M181" s="171">
        <v>0.70833333333333304</v>
      </c>
      <c r="N181" s="167">
        <v>0.6</v>
      </c>
    </row>
    <row r="182" spans="1:14" ht="23.1" customHeight="1" x14ac:dyDescent="0.25">
      <c r="A182" s="355"/>
      <c r="B182" s="374"/>
      <c r="C182" s="368"/>
      <c r="D182" s="368"/>
      <c r="E182" s="368"/>
      <c r="F182" s="368"/>
      <c r="G182" s="368"/>
      <c r="H182" s="368"/>
      <c r="I182" s="368"/>
      <c r="J182" s="120"/>
      <c r="K182" s="376"/>
      <c r="L182" s="414"/>
      <c r="M182" s="171">
        <v>0.75</v>
      </c>
      <c r="N182" s="202">
        <v>0.75</v>
      </c>
    </row>
    <row r="183" spans="1:14" ht="23.1" customHeight="1" x14ac:dyDescent="0.25">
      <c r="A183" s="355"/>
      <c r="B183" s="160" t="s">
        <v>1</v>
      </c>
      <c r="C183" s="242" t="s">
        <v>797</v>
      </c>
      <c r="D183" s="121"/>
      <c r="E183" s="131">
        <v>96</v>
      </c>
      <c r="F183" s="450" t="s">
        <v>798</v>
      </c>
      <c r="G183" s="378"/>
      <c r="H183" s="378"/>
      <c r="I183" s="378"/>
      <c r="J183" s="48">
        <v>15</v>
      </c>
      <c r="K183" s="48">
        <f>J183</f>
        <v>15</v>
      </c>
      <c r="L183" s="59">
        <f>K183/10</f>
        <v>1.5</v>
      </c>
      <c r="M183" s="201">
        <v>0.79166666666666696</v>
      </c>
      <c r="N183" s="202">
        <v>0.75</v>
      </c>
    </row>
    <row r="184" spans="1:14" ht="23.1" customHeight="1" x14ac:dyDescent="0.25">
      <c r="A184" s="355"/>
      <c r="B184" s="157" t="s">
        <v>0</v>
      </c>
      <c r="C184" s="243" t="s">
        <v>799</v>
      </c>
      <c r="D184" s="118"/>
      <c r="E184" s="129">
        <v>73</v>
      </c>
      <c r="F184" s="449" t="s">
        <v>43</v>
      </c>
      <c r="G184" s="354"/>
      <c r="H184" s="354"/>
      <c r="I184" s="354"/>
      <c r="J184" s="119">
        <v>10</v>
      </c>
      <c r="K184" s="119">
        <f>J184</f>
        <v>10</v>
      </c>
      <c r="L184" s="122">
        <f>K184/10</f>
        <v>1</v>
      </c>
      <c r="M184" s="201">
        <v>0.83333333333333304</v>
      </c>
      <c r="N184" s="198">
        <v>0.6</v>
      </c>
    </row>
    <row r="185" spans="1:14" ht="23.1" customHeight="1" x14ac:dyDescent="0.25">
      <c r="A185" s="355" t="s">
        <v>11</v>
      </c>
      <c r="B185" s="356"/>
      <c r="C185" s="124"/>
      <c r="D185" s="129"/>
      <c r="E185" s="129"/>
      <c r="F185" s="354"/>
      <c r="G185" s="354"/>
      <c r="H185" s="354"/>
      <c r="I185" s="354"/>
      <c r="J185" s="119"/>
      <c r="K185" s="119">
        <f>J185</f>
        <v>0</v>
      </c>
      <c r="L185" s="122">
        <f>K185/10</f>
        <v>0</v>
      </c>
      <c r="M185" s="199">
        <v>0.875</v>
      </c>
      <c r="N185" s="198">
        <v>0.6</v>
      </c>
    </row>
    <row r="186" spans="1:14" ht="23.1" customHeight="1" x14ac:dyDescent="0.25">
      <c r="A186" s="337" t="s">
        <v>6</v>
      </c>
      <c r="B186" s="338"/>
      <c r="C186" s="244" t="s">
        <v>731</v>
      </c>
      <c r="D186" s="127"/>
      <c r="E186" s="127">
        <v>108</v>
      </c>
      <c r="F186" s="339"/>
      <c r="G186" s="339"/>
      <c r="H186" s="339"/>
      <c r="I186" s="339"/>
      <c r="J186" s="34"/>
      <c r="K186" s="34">
        <f>J186</f>
        <v>0</v>
      </c>
      <c r="L186" s="61">
        <f>K186/10</f>
        <v>0</v>
      </c>
      <c r="M186" s="199">
        <v>0.91666666666666696</v>
      </c>
      <c r="N186" s="198">
        <v>0.6</v>
      </c>
    </row>
    <row r="187" spans="1:14" ht="23.1" customHeight="1" x14ac:dyDescent="0.25">
      <c r="A187" s="337" t="s">
        <v>6</v>
      </c>
      <c r="B187" s="338"/>
      <c r="C187" s="244" t="s">
        <v>800</v>
      </c>
      <c r="D187" s="127"/>
      <c r="E187" s="127">
        <v>86</v>
      </c>
      <c r="F187" s="339"/>
      <c r="G187" s="339"/>
      <c r="H187" s="339"/>
      <c r="I187" s="339"/>
      <c r="J187" s="34"/>
      <c r="K187" s="34">
        <f>J187</f>
        <v>0</v>
      </c>
      <c r="L187" s="61">
        <f>K187/10</f>
        <v>0</v>
      </c>
      <c r="M187" s="199">
        <v>0.95833333333333304</v>
      </c>
      <c r="N187" s="198">
        <v>0.6</v>
      </c>
    </row>
    <row r="188" spans="1:14" ht="23.1" customHeight="1" thickBot="1" x14ac:dyDescent="0.3">
      <c r="A188" s="350" t="s">
        <v>286</v>
      </c>
      <c r="B188" s="351"/>
      <c r="C188" s="181">
        <f>D169+D173+D174+D178+D179+D183+D184+D185+D186+D187</f>
        <v>12.5</v>
      </c>
      <c r="D188" s="143" t="s">
        <v>287</v>
      </c>
      <c r="E188" s="181">
        <f>SUM(E169:E187)/10</f>
        <v>99.5</v>
      </c>
      <c r="F188" s="408"/>
      <c r="G188" s="409"/>
      <c r="H188" s="409"/>
      <c r="I188" s="351"/>
      <c r="J188" s="158" t="s">
        <v>115</v>
      </c>
      <c r="K188" s="158">
        <f>SUM(K169:K187)</f>
        <v>125.8</v>
      </c>
      <c r="L188" s="168">
        <f>SUM(L169:L187)</f>
        <v>11.663636363636362</v>
      </c>
      <c r="M188" s="172" t="s">
        <v>115</v>
      </c>
      <c r="N188" s="159">
        <f>SUM(N164:N187)</f>
        <v>14.199999999999996</v>
      </c>
    </row>
    <row r="189" spans="1:14" ht="23.1" customHeight="1" thickBot="1" x14ac:dyDescent="0.3"/>
    <row r="190" spans="1:14" ht="23.1" customHeight="1" thickBot="1" x14ac:dyDescent="0.3">
      <c r="A190" s="373" t="s">
        <v>211</v>
      </c>
      <c r="B190" s="340"/>
      <c r="C190" s="340"/>
      <c r="D190" s="340"/>
      <c r="E190" s="340"/>
      <c r="F190" s="340"/>
      <c r="G190" s="340"/>
      <c r="H190" s="340"/>
      <c r="I190" s="340"/>
      <c r="J190" s="340" t="s">
        <v>716</v>
      </c>
      <c r="K190" s="340"/>
      <c r="L190" s="431"/>
      <c r="M190" s="373" t="s">
        <v>206</v>
      </c>
      <c r="N190" s="341"/>
    </row>
    <row r="191" spans="1:14" ht="23.1" customHeight="1" x14ac:dyDescent="0.25">
      <c r="A191" s="342" t="s">
        <v>214</v>
      </c>
      <c r="B191" s="343"/>
      <c r="C191" s="343"/>
      <c r="D191" s="343"/>
      <c r="E191" s="344" t="s">
        <v>212</v>
      </c>
      <c r="F191" s="344"/>
      <c r="G191" s="344"/>
      <c r="H191" s="344"/>
      <c r="I191" s="344"/>
      <c r="J191" s="345" t="s">
        <v>788</v>
      </c>
      <c r="K191" s="345"/>
      <c r="L191" s="346"/>
      <c r="M191" s="200">
        <v>0</v>
      </c>
      <c r="N191" s="173">
        <v>0.6</v>
      </c>
    </row>
    <row r="192" spans="1:14" ht="23.1" customHeight="1" x14ac:dyDescent="0.25">
      <c r="A192" s="164" t="s">
        <v>193</v>
      </c>
      <c r="B192" s="163" t="s">
        <v>194</v>
      </c>
      <c r="C192" s="162" t="s">
        <v>197</v>
      </c>
      <c r="D192" s="163" t="s">
        <v>198</v>
      </c>
      <c r="E192" s="347" t="s">
        <v>200</v>
      </c>
      <c r="F192" s="347"/>
      <c r="G192" s="347"/>
      <c r="H192" s="347"/>
      <c r="I192" s="347"/>
      <c r="J192" s="348" t="s">
        <v>202</v>
      </c>
      <c r="K192" s="348"/>
      <c r="L192" s="349"/>
      <c r="M192" s="169">
        <v>4.1666666666666699E-2</v>
      </c>
      <c r="N192" s="165">
        <v>0.6</v>
      </c>
    </row>
    <row r="193" spans="1:14" ht="23.1" customHeight="1" x14ac:dyDescent="0.25">
      <c r="A193" s="164" t="s">
        <v>9</v>
      </c>
      <c r="B193" s="163" t="s">
        <v>195</v>
      </c>
      <c r="C193" s="162" t="s">
        <v>197</v>
      </c>
      <c r="D193" s="163" t="s">
        <v>198</v>
      </c>
      <c r="E193" s="369" t="s">
        <v>201</v>
      </c>
      <c r="F193" s="369"/>
      <c r="G193" s="369"/>
      <c r="H193" s="369"/>
      <c r="I193" s="369"/>
      <c r="J193" s="348" t="s">
        <v>203</v>
      </c>
      <c r="K193" s="348"/>
      <c r="L193" s="349"/>
      <c r="M193" s="169">
        <v>8.3333333333333301E-2</v>
      </c>
      <c r="N193" s="166">
        <v>0.45</v>
      </c>
    </row>
    <row r="194" spans="1:14" ht="23.1" customHeight="1" thickBot="1" x14ac:dyDescent="0.3">
      <c r="A194" s="174" t="s">
        <v>10</v>
      </c>
      <c r="B194" s="175" t="s">
        <v>196</v>
      </c>
      <c r="C194" s="176" t="s">
        <v>197</v>
      </c>
      <c r="D194" s="175" t="s">
        <v>199</v>
      </c>
      <c r="E194" s="370" t="s">
        <v>204</v>
      </c>
      <c r="F194" s="370"/>
      <c r="G194" s="370"/>
      <c r="H194" s="370"/>
      <c r="I194" s="370"/>
      <c r="J194" s="359" t="s">
        <v>781</v>
      </c>
      <c r="K194" s="359"/>
      <c r="L194" s="360"/>
      <c r="M194" s="170">
        <v>0.125</v>
      </c>
      <c r="N194" s="166">
        <v>0.45</v>
      </c>
    </row>
    <row r="195" spans="1:14" ht="23.1" customHeight="1" thickBot="1" x14ac:dyDescent="0.3">
      <c r="A195" s="177" t="s">
        <v>5</v>
      </c>
      <c r="B195" s="178" t="s">
        <v>209</v>
      </c>
      <c r="C195" s="141" t="s">
        <v>2</v>
      </c>
      <c r="D195" s="141" t="s">
        <v>3</v>
      </c>
      <c r="E195" s="142" t="s">
        <v>46</v>
      </c>
      <c r="F195" s="361" t="s">
        <v>33</v>
      </c>
      <c r="G195" s="361"/>
      <c r="H195" s="361"/>
      <c r="I195" s="361"/>
      <c r="J195" s="362" t="s">
        <v>34</v>
      </c>
      <c r="K195" s="362"/>
      <c r="L195" s="179" t="s">
        <v>780</v>
      </c>
      <c r="M195" s="170">
        <v>0.16666666666666699</v>
      </c>
      <c r="N195" s="166">
        <v>0.45</v>
      </c>
    </row>
    <row r="196" spans="1:14" ht="23.1" customHeight="1" x14ac:dyDescent="0.25">
      <c r="A196" s="392" t="s">
        <v>45</v>
      </c>
      <c r="B196" s="393" t="s">
        <v>0</v>
      </c>
      <c r="C196" s="451" t="s">
        <v>801</v>
      </c>
      <c r="D196" s="427">
        <v>3.6</v>
      </c>
      <c r="E196" s="428">
        <v>87</v>
      </c>
      <c r="F196" s="452" t="s">
        <v>802</v>
      </c>
      <c r="G196" s="399"/>
      <c r="H196" s="399"/>
      <c r="I196" s="399"/>
      <c r="J196" s="73">
        <v>25.2</v>
      </c>
      <c r="K196" s="397">
        <f>J196+J197+J198+J199</f>
        <v>40.200000000000003</v>
      </c>
      <c r="L196" s="418">
        <f>K196/11</f>
        <v>3.6545454545454548</v>
      </c>
      <c r="M196" s="170">
        <v>0.20833333333333301</v>
      </c>
      <c r="N196" s="166">
        <v>0.45</v>
      </c>
    </row>
    <row r="197" spans="1:14" ht="23.1" customHeight="1" x14ac:dyDescent="0.25">
      <c r="A197" s="355"/>
      <c r="B197" s="374"/>
      <c r="C197" s="383"/>
      <c r="D197" s="383"/>
      <c r="E197" s="366"/>
      <c r="F197" s="419" t="s">
        <v>41</v>
      </c>
      <c r="G197" s="366"/>
      <c r="H197" s="366"/>
      <c r="I197" s="366"/>
      <c r="J197" s="30">
        <v>0</v>
      </c>
      <c r="K197" s="389"/>
      <c r="L197" s="414"/>
      <c r="M197" s="170">
        <v>0.25</v>
      </c>
      <c r="N197" s="166">
        <v>0.45</v>
      </c>
    </row>
    <row r="198" spans="1:14" ht="23.1" customHeight="1" x14ac:dyDescent="0.25">
      <c r="A198" s="355"/>
      <c r="B198" s="374"/>
      <c r="C198" s="383"/>
      <c r="D198" s="383"/>
      <c r="E198" s="366"/>
      <c r="F198" s="420" t="s">
        <v>43</v>
      </c>
      <c r="G198" s="366"/>
      <c r="H198" s="366"/>
      <c r="I198" s="366"/>
      <c r="J198" s="30">
        <v>10</v>
      </c>
      <c r="K198" s="389"/>
      <c r="L198" s="414"/>
      <c r="M198" s="170">
        <v>0.29166666666666702</v>
      </c>
      <c r="N198" s="167">
        <v>0.6</v>
      </c>
    </row>
    <row r="199" spans="1:14" ht="23.1" customHeight="1" x14ac:dyDescent="0.25">
      <c r="A199" s="355"/>
      <c r="B199" s="374"/>
      <c r="C199" s="383"/>
      <c r="D199" s="383"/>
      <c r="E199" s="366"/>
      <c r="F199" s="449" t="s">
        <v>42</v>
      </c>
      <c r="G199" s="368"/>
      <c r="H199" s="368"/>
      <c r="I199" s="368"/>
      <c r="J199" s="217">
        <v>5</v>
      </c>
      <c r="K199" s="389"/>
      <c r="L199" s="414"/>
      <c r="M199" s="171">
        <v>0.33333333333333298</v>
      </c>
      <c r="N199" s="167">
        <v>0.6</v>
      </c>
    </row>
    <row r="200" spans="1:14" ht="23.1" customHeight="1" x14ac:dyDescent="0.25">
      <c r="A200" s="355"/>
      <c r="B200" s="160" t="s">
        <v>1</v>
      </c>
      <c r="C200" s="242" t="s">
        <v>803</v>
      </c>
      <c r="D200" s="121"/>
      <c r="E200" s="130">
        <v>164</v>
      </c>
      <c r="F200" s="380"/>
      <c r="G200" s="381"/>
      <c r="H200" s="381"/>
      <c r="I200" s="381"/>
      <c r="J200" s="44"/>
      <c r="K200" s="44">
        <f>J200</f>
        <v>0</v>
      </c>
      <c r="L200" s="59">
        <f>K200/9</f>
        <v>0</v>
      </c>
      <c r="M200" s="171">
        <v>0.375</v>
      </c>
      <c r="N200" s="167">
        <v>0.6</v>
      </c>
    </row>
    <row r="201" spans="1:14" ht="23.1" customHeight="1" x14ac:dyDescent="0.25">
      <c r="A201" s="355"/>
      <c r="B201" s="374" t="s">
        <v>0</v>
      </c>
      <c r="C201" s="453" t="s">
        <v>804</v>
      </c>
      <c r="D201" s="424">
        <v>5</v>
      </c>
      <c r="E201" s="425">
        <v>129</v>
      </c>
      <c r="F201" s="454" t="s">
        <v>805</v>
      </c>
      <c r="G201" s="368"/>
      <c r="H201" s="368"/>
      <c r="I201" s="368"/>
      <c r="J201" s="120">
        <v>14</v>
      </c>
      <c r="K201" s="389">
        <f>J201+J202+J203+J204</f>
        <v>47</v>
      </c>
      <c r="L201" s="414">
        <f>K201/11</f>
        <v>4.2727272727272725</v>
      </c>
      <c r="M201" s="171">
        <v>0.41666666666666702</v>
      </c>
      <c r="N201" s="167">
        <v>0.6</v>
      </c>
    </row>
    <row r="202" spans="1:14" ht="23.1" customHeight="1" x14ac:dyDescent="0.25">
      <c r="A202" s="355"/>
      <c r="B202" s="374"/>
      <c r="C202" s="383"/>
      <c r="D202" s="383"/>
      <c r="E202" s="366"/>
      <c r="F202" s="454" t="s">
        <v>806</v>
      </c>
      <c r="G202" s="368"/>
      <c r="H202" s="368"/>
      <c r="I202" s="368"/>
      <c r="J202" s="120">
        <v>15</v>
      </c>
      <c r="K202" s="389"/>
      <c r="L202" s="414"/>
      <c r="M202" s="171">
        <v>0.45833333333333298</v>
      </c>
      <c r="N202" s="167">
        <v>0.6</v>
      </c>
    </row>
    <row r="203" spans="1:14" ht="23.1" customHeight="1" x14ac:dyDescent="0.25">
      <c r="A203" s="355"/>
      <c r="B203" s="374"/>
      <c r="C203" s="383"/>
      <c r="D203" s="383"/>
      <c r="E203" s="366"/>
      <c r="F203" s="454" t="s">
        <v>807</v>
      </c>
      <c r="G203" s="368"/>
      <c r="H203" s="368"/>
      <c r="I203" s="368"/>
      <c r="J203" s="119">
        <v>18</v>
      </c>
      <c r="K203" s="389"/>
      <c r="L203" s="414"/>
      <c r="M203" s="171">
        <v>0.5</v>
      </c>
      <c r="N203" s="167">
        <v>0.6</v>
      </c>
    </row>
    <row r="204" spans="1:14" ht="23.1" customHeight="1" x14ac:dyDescent="0.25">
      <c r="A204" s="355"/>
      <c r="B204" s="374"/>
      <c r="C204" s="383"/>
      <c r="D204" s="383"/>
      <c r="E204" s="366"/>
      <c r="F204" s="357"/>
      <c r="G204" s="368"/>
      <c r="H204" s="368"/>
      <c r="I204" s="368"/>
      <c r="J204" s="119"/>
      <c r="K204" s="389"/>
      <c r="L204" s="414"/>
      <c r="M204" s="171">
        <v>0.54166666666666696</v>
      </c>
      <c r="N204" s="167">
        <v>0.6</v>
      </c>
    </row>
    <row r="205" spans="1:14" ht="23.1" customHeight="1" x14ac:dyDescent="0.25">
      <c r="A205" s="355"/>
      <c r="B205" s="160" t="s">
        <v>1</v>
      </c>
      <c r="C205" s="247" t="s">
        <v>808</v>
      </c>
      <c r="D205" s="121"/>
      <c r="E205" s="131">
        <v>113</v>
      </c>
      <c r="F205" s="380"/>
      <c r="G205" s="391"/>
      <c r="H205" s="391"/>
      <c r="I205" s="391"/>
      <c r="J205" s="47"/>
      <c r="K205" s="47">
        <f>J205</f>
        <v>0</v>
      </c>
      <c r="L205" s="59">
        <f>K205/10</f>
        <v>0</v>
      </c>
      <c r="M205" s="171">
        <v>0.58333333333333304</v>
      </c>
      <c r="N205" s="167">
        <v>0.6</v>
      </c>
    </row>
    <row r="206" spans="1:14" ht="23.1" customHeight="1" x14ac:dyDescent="0.25">
      <c r="A206" s="355"/>
      <c r="B206" s="374" t="s">
        <v>0</v>
      </c>
      <c r="C206" s="454" t="s">
        <v>809</v>
      </c>
      <c r="D206" s="430">
        <v>7.5</v>
      </c>
      <c r="E206" s="430">
        <v>163</v>
      </c>
      <c r="F206" s="454" t="s">
        <v>61</v>
      </c>
      <c r="G206" s="354"/>
      <c r="H206" s="354"/>
      <c r="I206" s="354"/>
      <c r="J206" s="119">
        <v>14</v>
      </c>
      <c r="K206" s="376">
        <f>J206+J207+J208+J209</f>
        <v>61</v>
      </c>
      <c r="L206" s="414">
        <f>K206/11</f>
        <v>5.5454545454545459</v>
      </c>
      <c r="M206" s="171">
        <v>0.625</v>
      </c>
      <c r="N206" s="167">
        <v>0.6</v>
      </c>
    </row>
    <row r="207" spans="1:14" ht="23.1" customHeight="1" x14ac:dyDescent="0.25">
      <c r="A207" s="355"/>
      <c r="B207" s="374"/>
      <c r="C207" s="368"/>
      <c r="D207" s="368"/>
      <c r="E207" s="368"/>
      <c r="F207" s="454" t="s">
        <v>810</v>
      </c>
      <c r="G207" s="354"/>
      <c r="H207" s="354"/>
      <c r="I207" s="354"/>
      <c r="J207" s="119">
        <v>35</v>
      </c>
      <c r="K207" s="376"/>
      <c r="L207" s="414"/>
      <c r="M207" s="171">
        <v>0.66666666666666696</v>
      </c>
      <c r="N207" s="167">
        <v>0.6</v>
      </c>
    </row>
    <row r="208" spans="1:14" ht="23.1" customHeight="1" x14ac:dyDescent="0.25">
      <c r="A208" s="355"/>
      <c r="B208" s="374"/>
      <c r="C208" s="368"/>
      <c r="D208" s="368"/>
      <c r="E208" s="368"/>
      <c r="F208" s="454" t="s">
        <v>811</v>
      </c>
      <c r="G208" s="354"/>
      <c r="H208" s="354"/>
      <c r="I208" s="354"/>
      <c r="J208" s="119">
        <v>12</v>
      </c>
      <c r="K208" s="376"/>
      <c r="L208" s="414"/>
      <c r="M208" s="171">
        <v>0.70833333333333304</v>
      </c>
      <c r="N208" s="167">
        <v>0.6</v>
      </c>
    </row>
    <row r="209" spans="1:14" ht="23.1" customHeight="1" x14ac:dyDescent="0.25">
      <c r="A209" s="355"/>
      <c r="B209" s="374"/>
      <c r="C209" s="368"/>
      <c r="D209" s="368"/>
      <c r="E209" s="368"/>
      <c r="F209" s="368"/>
      <c r="G209" s="368"/>
      <c r="H209" s="368"/>
      <c r="I209" s="368"/>
      <c r="J209" s="120"/>
      <c r="K209" s="376"/>
      <c r="L209" s="414"/>
      <c r="M209" s="171">
        <v>0.75</v>
      </c>
      <c r="N209" s="202">
        <v>0.75</v>
      </c>
    </row>
    <row r="210" spans="1:14" ht="23.1" customHeight="1" x14ac:dyDescent="0.25">
      <c r="A210" s="355"/>
      <c r="B210" s="160" t="s">
        <v>1</v>
      </c>
      <c r="C210" s="247" t="s">
        <v>812</v>
      </c>
      <c r="D210" s="121"/>
      <c r="E210" s="131">
        <v>147</v>
      </c>
      <c r="F210" s="380"/>
      <c r="G210" s="378"/>
      <c r="H210" s="378"/>
      <c r="I210" s="378"/>
      <c r="J210" s="48"/>
      <c r="K210" s="48">
        <f>J210</f>
        <v>0</v>
      </c>
      <c r="L210" s="59">
        <f>K210/10</f>
        <v>0</v>
      </c>
      <c r="M210" s="201">
        <v>0.79166666666666696</v>
      </c>
      <c r="N210" s="202">
        <v>0.75</v>
      </c>
    </row>
    <row r="211" spans="1:14" ht="23.1" customHeight="1" x14ac:dyDescent="0.25">
      <c r="A211" s="355"/>
      <c r="B211" s="157" t="s">
        <v>0</v>
      </c>
      <c r="C211" s="248" t="s">
        <v>813</v>
      </c>
      <c r="D211" s="118"/>
      <c r="E211" s="129">
        <v>81</v>
      </c>
      <c r="F211" s="454" t="s">
        <v>43</v>
      </c>
      <c r="G211" s="354"/>
      <c r="H211" s="354"/>
      <c r="I211" s="354"/>
      <c r="J211" s="119">
        <v>10</v>
      </c>
      <c r="K211" s="119">
        <f>J211</f>
        <v>10</v>
      </c>
      <c r="L211" s="122">
        <f>K211/11</f>
        <v>0.90909090909090906</v>
      </c>
      <c r="M211" s="201">
        <v>0.83333333333333304</v>
      </c>
      <c r="N211" s="198">
        <v>0.6</v>
      </c>
    </row>
    <row r="212" spans="1:14" ht="23.1" customHeight="1" x14ac:dyDescent="0.25">
      <c r="A212" s="355" t="s">
        <v>11</v>
      </c>
      <c r="B212" s="356"/>
      <c r="C212" s="248" t="s">
        <v>814</v>
      </c>
      <c r="D212" s="129"/>
      <c r="E212" s="129">
        <v>96</v>
      </c>
      <c r="F212" s="354"/>
      <c r="G212" s="354"/>
      <c r="H212" s="354"/>
      <c r="I212" s="354"/>
      <c r="J212" s="119"/>
      <c r="K212" s="119">
        <f>J212</f>
        <v>0</v>
      </c>
      <c r="L212" s="122">
        <f>K212/11</f>
        <v>0</v>
      </c>
      <c r="M212" s="199">
        <v>0.875</v>
      </c>
      <c r="N212" s="198">
        <v>0.6</v>
      </c>
    </row>
    <row r="213" spans="1:14" ht="23.1" customHeight="1" x14ac:dyDescent="0.25">
      <c r="A213" s="337" t="s">
        <v>6</v>
      </c>
      <c r="B213" s="338"/>
      <c r="C213" s="249" t="s">
        <v>800</v>
      </c>
      <c r="D213" s="127"/>
      <c r="E213" s="127">
        <v>103</v>
      </c>
      <c r="F213" s="339"/>
      <c r="G213" s="339"/>
      <c r="H213" s="339"/>
      <c r="I213" s="339"/>
      <c r="J213" s="34"/>
      <c r="K213" s="34">
        <f>J213</f>
        <v>0</v>
      </c>
      <c r="L213" s="61">
        <f>K213/11</f>
        <v>0</v>
      </c>
      <c r="M213" s="199">
        <v>0.91666666666666696</v>
      </c>
      <c r="N213" s="198">
        <v>0.6</v>
      </c>
    </row>
    <row r="214" spans="1:14" ht="23.1" customHeight="1" x14ac:dyDescent="0.25">
      <c r="A214" s="337" t="s">
        <v>6</v>
      </c>
      <c r="B214" s="338"/>
      <c r="C214" s="132"/>
      <c r="D214" s="127"/>
      <c r="E214" s="127"/>
      <c r="F214" s="339"/>
      <c r="G214" s="339"/>
      <c r="H214" s="339"/>
      <c r="I214" s="339"/>
      <c r="J214" s="34"/>
      <c r="K214" s="34">
        <f>J214</f>
        <v>0</v>
      </c>
      <c r="L214" s="61">
        <f>K214/11</f>
        <v>0</v>
      </c>
      <c r="M214" s="199">
        <v>0.95833333333333304</v>
      </c>
      <c r="N214" s="198">
        <v>0.6</v>
      </c>
    </row>
    <row r="215" spans="1:14" ht="23.1" customHeight="1" thickBot="1" x14ac:dyDescent="0.3">
      <c r="A215" s="350" t="s">
        <v>286</v>
      </c>
      <c r="B215" s="351"/>
      <c r="C215" s="181">
        <f>D196+D200+D201+D205+D206+D210+D211+D212+D213+D214</f>
        <v>16.100000000000001</v>
      </c>
      <c r="D215" s="143" t="s">
        <v>287</v>
      </c>
      <c r="E215" s="181">
        <f>SUM(E196:E214)/9</f>
        <v>120.33333333333333</v>
      </c>
      <c r="F215" s="410" t="s">
        <v>789</v>
      </c>
      <c r="G215" s="411"/>
      <c r="H215" s="411"/>
      <c r="I215" s="412"/>
      <c r="J215" s="158" t="s">
        <v>115</v>
      </c>
      <c r="K215" s="158">
        <f>SUM(K196:K214)</f>
        <v>158.19999999999999</v>
      </c>
      <c r="L215" s="168">
        <f>SUM(L196:L214)</f>
        <v>14.381818181818181</v>
      </c>
      <c r="M215" s="172" t="s">
        <v>115</v>
      </c>
      <c r="N215" s="159">
        <f>SUM(N191:N214)</f>
        <v>13.949999999999996</v>
      </c>
    </row>
    <row r="216" spans="1:14" ht="23.1" customHeight="1" thickBot="1" x14ac:dyDescent="0.3"/>
    <row r="217" spans="1:14" ht="23.1" customHeight="1" thickBot="1" x14ac:dyDescent="0.3">
      <c r="A217" s="373" t="s">
        <v>211</v>
      </c>
      <c r="B217" s="340"/>
      <c r="C217" s="340"/>
      <c r="D217" s="340"/>
      <c r="E217" s="340"/>
      <c r="F217" s="340"/>
      <c r="G217" s="340"/>
      <c r="H217" s="340"/>
      <c r="I217" s="340"/>
      <c r="J217" s="340" t="s">
        <v>815</v>
      </c>
      <c r="K217" s="340"/>
      <c r="L217" s="431"/>
      <c r="M217" s="373" t="s">
        <v>206</v>
      </c>
      <c r="N217" s="341"/>
    </row>
    <row r="218" spans="1:14" ht="23.1" customHeight="1" x14ac:dyDescent="0.25">
      <c r="A218" s="342" t="s">
        <v>214</v>
      </c>
      <c r="B218" s="343"/>
      <c r="C218" s="343"/>
      <c r="D218" s="343"/>
      <c r="E218" s="344" t="s">
        <v>212</v>
      </c>
      <c r="F218" s="344"/>
      <c r="G218" s="344"/>
      <c r="H218" s="344"/>
      <c r="I218" s="344"/>
      <c r="J218" s="345" t="s">
        <v>788</v>
      </c>
      <c r="K218" s="345"/>
      <c r="L218" s="346"/>
      <c r="M218" s="200">
        <v>0</v>
      </c>
      <c r="N218" s="173">
        <v>0.6</v>
      </c>
    </row>
    <row r="219" spans="1:14" ht="23.1" customHeight="1" x14ac:dyDescent="0.25">
      <c r="A219" s="164" t="s">
        <v>193</v>
      </c>
      <c r="B219" s="232" t="s">
        <v>194</v>
      </c>
      <c r="C219" s="162" t="s">
        <v>197</v>
      </c>
      <c r="D219" s="232" t="s">
        <v>198</v>
      </c>
      <c r="E219" s="347" t="s">
        <v>200</v>
      </c>
      <c r="F219" s="347"/>
      <c r="G219" s="347"/>
      <c r="H219" s="347"/>
      <c r="I219" s="347"/>
      <c r="J219" s="348" t="s">
        <v>202</v>
      </c>
      <c r="K219" s="348"/>
      <c r="L219" s="349"/>
      <c r="M219" s="169">
        <v>4.1666666666666699E-2</v>
      </c>
      <c r="N219" s="165">
        <v>0.6</v>
      </c>
    </row>
    <row r="220" spans="1:14" ht="23.1" customHeight="1" x14ac:dyDescent="0.25">
      <c r="A220" s="164" t="s">
        <v>9</v>
      </c>
      <c r="B220" s="232" t="s">
        <v>195</v>
      </c>
      <c r="C220" s="162" t="s">
        <v>197</v>
      </c>
      <c r="D220" s="232" t="s">
        <v>198</v>
      </c>
      <c r="E220" s="369" t="s">
        <v>201</v>
      </c>
      <c r="F220" s="369"/>
      <c r="G220" s="369"/>
      <c r="H220" s="369"/>
      <c r="I220" s="369"/>
      <c r="J220" s="348" t="s">
        <v>203</v>
      </c>
      <c r="K220" s="348"/>
      <c r="L220" s="349"/>
      <c r="M220" s="169">
        <v>8.3333333333333301E-2</v>
      </c>
      <c r="N220" s="166">
        <v>0.45</v>
      </c>
    </row>
    <row r="221" spans="1:14" ht="23.1" customHeight="1" thickBot="1" x14ac:dyDescent="0.3">
      <c r="A221" s="174" t="s">
        <v>10</v>
      </c>
      <c r="B221" s="237" t="s">
        <v>196</v>
      </c>
      <c r="C221" s="176" t="s">
        <v>197</v>
      </c>
      <c r="D221" s="237" t="s">
        <v>199</v>
      </c>
      <c r="E221" s="370" t="s">
        <v>204</v>
      </c>
      <c r="F221" s="370"/>
      <c r="G221" s="370"/>
      <c r="H221" s="370"/>
      <c r="I221" s="370"/>
      <c r="J221" s="359" t="s">
        <v>781</v>
      </c>
      <c r="K221" s="359"/>
      <c r="L221" s="360"/>
      <c r="M221" s="170">
        <v>0.125</v>
      </c>
      <c r="N221" s="166">
        <v>0.45</v>
      </c>
    </row>
    <row r="222" spans="1:14" ht="23.1" customHeight="1" thickBot="1" x14ac:dyDescent="0.3">
      <c r="A222" s="177" t="s">
        <v>5</v>
      </c>
      <c r="B222" s="178" t="s">
        <v>209</v>
      </c>
      <c r="C222" s="141" t="s">
        <v>2</v>
      </c>
      <c r="D222" s="141" t="s">
        <v>3</v>
      </c>
      <c r="E222" s="236" t="s">
        <v>46</v>
      </c>
      <c r="F222" s="361" t="s">
        <v>33</v>
      </c>
      <c r="G222" s="361"/>
      <c r="H222" s="361"/>
      <c r="I222" s="361"/>
      <c r="J222" s="362" t="s">
        <v>34</v>
      </c>
      <c r="K222" s="362"/>
      <c r="L222" s="179" t="s">
        <v>780</v>
      </c>
      <c r="M222" s="170">
        <v>0.16666666666666699</v>
      </c>
      <c r="N222" s="166">
        <v>0.45</v>
      </c>
    </row>
    <row r="223" spans="1:14" ht="23.1" customHeight="1" x14ac:dyDescent="0.25">
      <c r="A223" s="392" t="s">
        <v>45</v>
      </c>
      <c r="B223" s="393" t="s">
        <v>0</v>
      </c>
      <c r="C223" s="455" t="s">
        <v>816</v>
      </c>
      <c r="D223" s="427">
        <v>5.6</v>
      </c>
      <c r="E223" s="428">
        <v>142</v>
      </c>
      <c r="F223" s="456" t="s">
        <v>817</v>
      </c>
      <c r="G223" s="399"/>
      <c r="H223" s="399"/>
      <c r="I223" s="399"/>
      <c r="J223" s="73">
        <v>28.8</v>
      </c>
      <c r="K223" s="397">
        <f>J223+J224+J225+J226</f>
        <v>38.799999999999997</v>
      </c>
      <c r="L223" s="418">
        <f>K223/11</f>
        <v>3.5272727272727269</v>
      </c>
      <c r="M223" s="170">
        <v>0.20833333333333301</v>
      </c>
      <c r="N223" s="166">
        <v>0.45</v>
      </c>
    </row>
    <row r="224" spans="1:14" ht="23.1" customHeight="1" x14ac:dyDescent="0.25">
      <c r="A224" s="355"/>
      <c r="B224" s="374"/>
      <c r="C224" s="383"/>
      <c r="D224" s="383"/>
      <c r="E224" s="366"/>
      <c r="F224" s="457" t="s">
        <v>43</v>
      </c>
      <c r="G224" s="366"/>
      <c r="H224" s="366"/>
      <c r="I224" s="366"/>
      <c r="J224" s="30">
        <v>10</v>
      </c>
      <c r="K224" s="389"/>
      <c r="L224" s="414"/>
      <c r="M224" s="170">
        <v>0.25</v>
      </c>
      <c r="N224" s="166">
        <v>0.45</v>
      </c>
    </row>
    <row r="225" spans="1:14" ht="23.1" customHeight="1" x14ac:dyDescent="0.25">
      <c r="A225" s="355"/>
      <c r="B225" s="374"/>
      <c r="C225" s="383"/>
      <c r="D225" s="383"/>
      <c r="E225" s="366"/>
      <c r="F225" s="420"/>
      <c r="G225" s="366"/>
      <c r="H225" s="366"/>
      <c r="I225" s="366"/>
      <c r="J225" s="30"/>
      <c r="K225" s="389"/>
      <c r="L225" s="414"/>
      <c r="M225" s="170">
        <v>0.29166666666666702</v>
      </c>
      <c r="N225" s="167">
        <v>0.6</v>
      </c>
    </row>
    <row r="226" spans="1:14" ht="23.1" customHeight="1" x14ac:dyDescent="0.25">
      <c r="A226" s="355"/>
      <c r="B226" s="374"/>
      <c r="C226" s="383"/>
      <c r="D226" s="383"/>
      <c r="E226" s="366"/>
      <c r="F226" s="449"/>
      <c r="G226" s="368"/>
      <c r="H226" s="368"/>
      <c r="I226" s="368"/>
      <c r="J226" s="233"/>
      <c r="K226" s="389"/>
      <c r="L226" s="414"/>
      <c r="M226" s="171">
        <v>0.33333333333333298</v>
      </c>
      <c r="N226" s="167">
        <v>0.6</v>
      </c>
    </row>
    <row r="227" spans="1:14" ht="23.1" customHeight="1" x14ac:dyDescent="0.25">
      <c r="A227" s="355"/>
      <c r="B227" s="160" t="s">
        <v>1</v>
      </c>
      <c r="C227" s="247" t="s">
        <v>818</v>
      </c>
      <c r="D227" s="235"/>
      <c r="E227" s="130">
        <v>166</v>
      </c>
      <c r="F227" s="380"/>
      <c r="G227" s="381"/>
      <c r="H227" s="381"/>
      <c r="I227" s="381"/>
      <c r="J227" s="44"/>
      <c r="K227" s="44">
        <f>J227</f>
        <v>0</v>
      </c>
      <c r="L227" s="59">
        <f>K227/11</f>
        <v>0</v>
      </c>
      <c r="M227" s="171">
        <v>0.375</v>
      </c>
      <c r="N227" s="167">
        <v>0.6</v>
      </c>
    </row>
    <row r="228" spans="1:14" ht="23.1" customHeight="1" x14ac:dyDescent="0.25">
      <c r="A228" s="355"/>
      <c r="B228" s="374" t="s">
        <v>0</v>
      </c>
      <c r="C228" s="453" t="s">
        <v>652</v>
      </c>
      <c r="D228" s="424">
        <v>3.8</v>
      </c>
      <c r="E228" s="425">
        <v>66</v>
      </c>
      <c r="F228" s="454" t="s">
        <v>819</v>
      </c>
      <c r="G228" s="368"/>
      <c r="H228" s="368"/>
      <c r="I228" s="368"/>
      <c r="J228" s="233">
        <v>0</v>
      </c>
      <c r="K228" s="389">
        <f>J228+J229+J230+J231</f>
        <v>42</v>
      </c>
      <c r="L228" s="414">
        <f>K228/11</f>
        <v>3.8181818181818183</v>
      </c>
      <c r="M228" s="171">
        <v>0.41666666666666702</v>
      </c>
      <c r="N228" s="167">
        <v>0.6</v>
      </c>
    </row>
    <row r="229" spans="1:14" ht="23.1" customHeight="1" x14ac:dyDescent="0.25">
      <c r="A229" s="355"/>
      <c r="B229" s="374"/>
      <c r="C229" s="383"/>
      <c r="D229" s="383"/>
      <c r="E229" s="366"/>
      <c r="F229" s="454" t="s">
        <v>820</v>
      </c>
      <c r="G229" s="368"/>
      <c r="H229" s="368"/>
      <c r="I229" s="368"/>
      <c r="J229" s="233">
        <v>10</v>
      </c>
      <c r="K229" s="389"/>
      <c r="L229" s="414"/>
      <c r="M229" s="171">
        <v>0.45833333333333298</v>
      </c>
      <c r="N229" s="167">
        <v>0.6</v>
      </c>
    </row>
    <row r="230" spans="1:14" ht="23.1" customHeight="1" x14ac:dyDescent="0.25">
      <c r="A230" s="355"/>
      <c r="B230" s="374"/>
      <c r="C230" s="383"/>
      <c r="D230" s="383"/>
      <c r="E230" s="366"/>
      <c r="F230" s="454" t="s">
        <v>185</v>
      </c>
      <c r="G230" s="368"/>
      <c r="H230" s="368"/>
      <c r="I230" s="368"/>
      <c r="J230" s="231">
        <v>10</v>
      </c>
      <c r="K230" s="389"/>
      <c r="L230" s="414"/>
      <c r="M230" s="171">
        <v>0.5</v>
      </c>
      <c r="N230" s="167">
        <v>0.6</v>
      </c>
    </row>
    <row r="231" spans="1:14" ht="23.1" customHeight="1" x14ac:dyDescent="0.25">
      <c r="A231" s="355"/>
      <c r="B231" s="374"/>
      <c r="C231" s="383"/>
      <c r="D231" s="383"/>
      <c r="E231" s="366"/>
      <c r="F231" s="454" t="s">
        <v>821</v>
      </c>
      <c r="G231" s="368"/>
      <c r="H231" s="368"/>
      <c r="I231" s="368"/>
      <c r="J231" s="231">
        <v>22</v>
      </c>
      <c r="K231" s="389"/>
      <c r="L231" s="414"/>
      <c r="M231" s="171">
        <v>0.54166666666666696</v>
      </c>
      <c r="N231" s="167">
        <v>0.6</v>
      </c>
    </row>
    <row r="232" spans="1:14" ht="23.1" customHeight="1" x14ac:dyDescent="0.25">
      <c r="A232" s="355"/>
      <c r="B232" s="160" t="s">
        <v>1</v>
      </c>
      <c r="C232" s="247"/>
      <c r="D232" s="235"/>
      <c r="E232" s="131"/>
      <c r="F232" s="380"/>
      <c r="G232" s="391"/>
      <c r="H232" s="391"/>
      <c r="I232" s="391"/>
      <c r="J232" s="47"/>
      <c r="K232" s="47">
        <f>J232</f>
        <v>0</v>
      </c>
      <c r="L232" s="59">
        <f>K232/11</f>
        <v>0</v>
      </c>
      <c r="M232" s="171">
        <v>0.58333333333333304</v>
      </c>
      <c r="N232" s="167">
        <v>0.6</v>
      </c>
    </row>
    <row r="233" spans="1:14" ht="23.1" customHeight="1" x14ac:dyDescent="0.25">
      <c r="A233" s="355"/>
      <c r="B233" s="374" t="s">
        <v>0</v>
      </c>
      <c r="C233" s="454" t="s">
        <v>822</v>
      </c>
      <c r="D233" s="430">
        <v>4</v>
      </c>
      <c r="E233" s="430">
        <v>150</v>
      </c>
      <c r="F233" s="454" t="s">
        <v>823</v>
      </c>
      <c r="G233" s="354"/>
      <c r="H233" s="354"/>
      <c r="I233" s="354"/>
      <c r="J233" s="231">
        <v>22</v>
      </c>
      <c r="K233" s="376">
        <f>J233+J234+J235+J236</f>
        <v>41</v>
      </c>
      <c r="L233" s="414">
        <f>K233/11</f>
        <v>3.7272727272727271</v>
      </c>
      <c r="M233" s="171">
        <v>0.625</v>
      </c>
      <c r="N233" s="167">
        <v>0.6</v>
      </c>
    </row>
    <row r="234" spans="1:14" ht="23.1" customHeight="1" x14ac:dyDescent="0.25">
      <c r="A234" s="355"/>
      <c r="B234" s="374"/>
      <c r="C234" s="368"/>
      <c r="D234" s="368"/>
      <c r="E234" s="368"/>
      <c r="F234" s="454" t="s">
        <v>824</v>
      </c>
      <c r="G234" s="354"/>
      <c r="H234" s="354"/>
      <c r="I234" s="354"/>
      <c r="J234" s="231">
        <v>12</v>
      </c>
      <c r="K234" s="376"/>
      <c r="L234" s="414"/>
      <c r="M234" s="171">
        <v>0.66666666666666696</v>
      </c>
      <c r="N234" s="167">
        <v>0.6</v>
      </c>
    </row>
    <row r="235" spans="1:14" ht="23.1" customHeight="1" x14ac:dyDescent="0.25">
      <c r="A235" s="355"/>
      <c r="B235" s="374"/>
      <c r="C235" s="368"/>
      <c r="D235" s="368"/>
      <c r="E235" s="368"/>
      <c r="F235" s="454" t="s">
        <v>825</v>
      </c>
      <c r="G235" s="354"/>
      <c r="H235" s="354"/>
      <c r="I235" s="354"/>
      <c r="J235" s="231">
        <v>7</v>
      </c>
      <c r="K235" s="376"/>
      <c r="L235" s="414"/>
      <c r="M235" s="171">
        <v>0.70833333333333304</v>
      </c>
      <c r="N235" s="167">
        <v>0.6</v>
      </c>
    </row>
    <row r="236" spans="1:14" ht="23.1" customHeight="1" x14ac:dyDescent="0.25">
      <c r="A236" s="355"/>
      <c r="B236" s="374"/>
      <c r="C236" s="368"/>
      <c r="D236" s="368"/>
      <c r="E236" s="368"/>
      <c r="F236" s="368"/>
      <c r="G236" s="368"/>
      <c r="H236" s="368"/>
      <c r="I236" s="368"/>
      <c r="J236" s="233"/>
      <c r="K236" s="376"/>
      <c r="L236" s="414"/>
      <c r="M236" s="171">
        <v>0.75</v>
      </c>
      <c r="N236" s="202">
        <v>0.75</v>
      </c>
    </row>
    <row r="237" spans="1:14" ht="23.1" customHeight="1" x14ac:dyDescent="0.25">
      <c r="A237" s="355"/>
      <c r="B237" s="160" t="s">
        <v>1</v>
      </c>
      <c r="C237" s="247" t="s">
        <v>826</v>
      </c>
      <c r="D237" s="235"/>
      <c r="E237" s="131">
        <v>172</v>
      </c>
      <c r="F237" s="458" t="s">
        <v>828</v>
      </c>
      <c r="G237" s="378"/>
      <c r="H237" s="378"/>
      <c r="I237" s="378"/>
      <c r="J237" s="48"/>
      <c r="K237" s="48">
        <f>J237</f>
        <v>0</v>
      </c>
      <c r="L237" s="59">
        <f>K237/11</f>
        <v>0</v>
      </c>
      <c r="M237" s="201">
        <v>0.79166666666666696</v>
      </c>
      <c r="N237" s="202">
        <v>0.75</v>
      </c>
    </row>
    <row r="238" spans="1:14" ht="23.1" customHeight="1" x14ac:dyDescent="0.25">
      <c r="A238" s="355"/>
      <c r="B238" s="234" t="s">
        <v>0</v>
      </c>
      <c r="C238" s="248" t="s">
        <v>827</v>
      </c>
      <c r="D238" s="248" t="s">
        <v>830</v>
      </c>
      <c r="E238" s="240">
        <v>153</v>
      </c>
      <c r="F238" s="454" t="s">
        <v>829</v>
      </c>
      <c r="G238" s="354"/>
      <c r="H238" s="354"/>
      <c r="I238" s="354"/>
      <c r="J238" s="231"/>
      <c r="K238" s="231">
        <f>J238</f>
        <v>0</v>
      </c>
      <c r="L238" s="239">
        <v>0</v>
      </c>
      <c r="M238" s="201">
        <v>0.83333333333333304</v>
      </c>
      <c r="N238" s="198">
        <v>0.6</v>
      </c>
    </row>
    <row r="239" spans="1:14" ht="23.1" customHeight="1" x14ac:dyDescent="0.25">
      <c r="A239" s="355" t="s">
        <v>11</v>
      </c>
      <c r="B239" s="356"/>
      <c r="C239" s="248" t="s">
        <v>831</v>
      </c>
      <c r="D239" s="240"/>
      <c r="E239" s="240">
        <v>102</v>
      </c>
      <c r="F239" s="354"/>
      <c r="G239" s="354"/>
      <c r="H239" s="354"/>
      <c r="I239" s="354"/>
      <c r="J239" s="231"/>
      <c r="K239" s="231">
        <f>J239</f>
        <v>0</v>
      </c>
      <c r="L239" s="239">
        <f>K239/11</f>
        <v>0</v>
      </c>
      <c r="M239" s="199">
        <v>0.875</v>
      </c>
      <c r="N239" s="198">
        <v>0.6</v>
      </c>
    </row>
    <row r="240" spans="1:14" ht="23.1" customHeight="1" x14ac:dyDescent="0.25">
      <c r="A240" s="337" t="s">
        <v>6</v>
      </c>
      <c r="B240" s="338"/>
      <c r="C240" s="249" t="s">
        <v>731</v>
      </c>
      <c r="D240" s="127"/>
      <c r="E240" s="127">
        <v>133</v>
      </c>
      <c r="F240" s="339"/>
      <c r="G240" s="339"/>
      <c r="H240" s="339"/>
      <c r="I240" s="339"/>
      <c r="J240" s="34"/>
      <c r="K240" s="34">
        <f>J240</f>
        <v>0</v>
      </c>
      <c r="L240" s="61">
        <f>K240/11</f>
        <v>0</v>
      </c>
      <c r="M240" s="199">
        <v>0.91666666666666696</v>
      </c>
      <c r="N240" s="198">
        <v>0.6</v>
      </c>
    </row>
    <row r="241" spans="1:14" ht="23.1" customHeight="1" x14ac:dyDescent="0.25">
      <c r="A241" s="337" t="s">
        <v>6</v>
      </c>
      <c r="B241" s="338"/>
      <c r="C241" s="241"/>
      <c r="D241" s="127"/>
      <c r="E241" s="127"/>
      <c r="F241" s="339"/>
      <c r="G241" s="339"/>
      <c r="H241" s="339"/>
      <c r="I241" s="339"/>
      <c r="J241" s="34"/>
      <c r="K241" s="34">
        <f>J241</f>
        <v>0</v>
      </c>
      <c r="L241" s="61">
        <f>K241/11</f>
        <v>0</v>
      </c>
      <c r="M241" s="199">
        <v>0.95833333333333304</v>
      </c>
      <c r="N241" s="198">
        <v>0.6</v>
      </c>
    </row>
    <row r="242" spans="1:14" ht="23.1" customHeight="1" thickBot="1" x14ac:dyDescent="0.3">
      <c r="A242" s="350" t="s">
        <v>286</v>
      </c>
      <c r="B242" s="351"/>
      <c r="C242" s="181">
        <f>D223+D227+D228+D232+D233+D237+D238+D239+D240+D241</f>
        <v>14.899999999999999</v>
      </c>
      <c r="D242" s="238" t="s">
        <v>287</v>
      </c>
      <c r="E242" s="181">
        <f>SUM(E223:E241)/9</f>
        <v>120.44444444444444</v>
      </c>
      <c r="F242" s="408" t="s">
        <v>834</v>
      </c>
      <c r="G242" s="409"/>
      <c r="H242" s="409"/>
      <c r="I242" s="351"/>
      <c r="J242" s="158" t="s">
        <v>115</v>
      </c>
      <c r="K242" s="158">
        <f>SUM(K223:K241)</f>
        <v>121.8</v>
      </c>
      <c r="L242" s="168">
        <f>SUM(L223:L241)</f>
        <v>11.072727272727272</v>
      </c>
      <c r="M242" s="172" t="s">
        <v>115</v>
      </c>
      <c r="N242" s="159">
        <f>SUM(N218:N241)</f>
        <v>13.949999999999996</v>
      </c>
    </row>
    <row r="243" spans="1:14" ht="23.1" customHeight="1" thickBot="1" x14ac:dyDescent="0.3"/>
    <row r="244" spans="1:14" ht="23.1" customHeight="1" thickBot="1" x14ac:dyDescent="0.3">
      <c r="A244" s="373" t="s">
        <v>211</v>
      </c>
      <c r="B244" s="340"/>
      <c r="C244" s="340"/>
      <c r="D244" s="340"/>
      <c r="E244" s="340"/>
      <c r="F244" s="340"/>
      <c r="G244" s="340"/>
      <c r="H244" s="340"/>
      <c r="I244" s="340"/>
      <c r="J244" s="340" t="s">
        <v>833</v>
      </c>
      <c r="K244" s="340"/>
      <c r="L244" s="431"/>
      <c r="M244" s="373" t="s">
        <v>206</v>
      </c>
      <c r="N244" s="341"/>
    </row>
    <row r="245" spans="1:14" ht="23.1" customHeight="1" x14ac:dyDescent="0.25">
      <c r="A245" s="342" t="s">
        <v>214</v>
      </c>
      <c r="B245" s="343"/>
      <c r="C245" s="343"/>
      <c r="D245" s="343"/>
      <c r="E245" s="344" t="s">
        <v>212</v>
      </c>
      <c r="F245" s="344"/>
      <c r="G245" s="344"/>
      <c r="H245" s="344"/>
      <c r="I245" s="344"/>
      <c r="J245" s="345" t="s">
        <v>788</v>
      </c>
      <c r="K245" s="345"/>
      <c r="L245" s="346"/>
      <c r="M245" s="200">
        <v>0</v>
      </c>
      <c r="N245" s="173">
        <v>0.6</v>
      </c>
    </row>
    <row r="246" spans="1:14" ht="23.1" customHeight="1" x14ac:dyDescent="0.25">
      <c r="A246" s="164" t="s">
        <v>193</v>
      </c>
      <c r="B246" s="232" t="s">
        <v>194</v>
      </c>
      <c r="C246" s="162" t="s">
        <v>197</v>
      </c>
      <c r="D246" s="232" t="s">
        <v>198</v>
      </c>
      <c r="E246" s="347" t="s">
        <v>200</v>
      </c>
      <c r="F246" s="347"/>
      <c r="G246" s="347"/>
      <c r="H246" s="347"/>
      <c r="I246" s="347"/>
      <c r="J246" s="348" t="s">
        <v>202</v>
      </c>
      <c r="K246" s="348"/>
      <c r="L246" s="349"/>
      <c r="M246" s="169">
        <v>4.1666666666666699E-2</v>
      </c>
      <c r="N246" s="165">
        <v>0.6</v>
      </c>
    </row>
    <row r="247" spans="1:14" ht="23.1" customHeight="1" x14ac:dyDescent="0.25">
      <c r="A247" s="164" t="s">
        <v>9</v>
      </c>
      <c r="B247" s="232" t="s">
        <v>195</v>
      </c>
      <c r="C247" s="162" t="s">
        <v>197</v>
      </c>
      <c r="D247" s="232" t="s">
        <v>198</v>
      </c>
      <c r="E247" s="369" t="s">
        <v>201</v>
      </c>
      <c r="F247" s="369"/>
      <c r="G247" s="369"/>
      <c r="H247" s="369"/>
      <c r="I247" s="369"/>
      <c r="J247" s="348" t="s">
        <v>203</v>
      </c>
      <c r="K247" s="348"/>
      <c r="L247" s="349"/>
      <c r="M247" s="169">
        <v>8.3333333333333301E-2</v>
      </c>
      <c r="N247" s="166">
        <v>0.45</v>
      </c>
    </row>
    <row r="248" spans="1:14" ht="23.1" customHeight="1" thickBot="1" x14ac:dyDescent="0.3">
      <c r="A248" s="174" t="s">
        <v>10</v>
      </c>
      <c r="B248" s="237" t="s">
        <v>196</v>
      </c>
      <c r="C248" s="176" t="s">
        <v>197</v>
      </c>
      <c r="D248" s="237" t="s">
        <v>199</v>
      </c>
      <c r="E248" s="370" t="s">
        <v>204</v>
      </c>
      <c r="F248" s="370"/>
      <c r="G248" s="370"/>
      <c r="H248" s="370"/>
      <c r="I248" s="370"/>
      <c r="J248" s="359" t="s">
        <v>767</v>
      </c>
      <c r="K248" s="359"/>
      <c r="L248" s="360"/>
      <c r="M248" s="170">
        <v>0.125</v>
      </c>
      <c r="N248" s="166">
        <v>0.45</v>
      </c>
    </row>
    <row r="249" spans="1:14" ht="23.1" customHeight="1" thickBot="1" x14ac:dyDescent="0.3">
      <c r="A249" s="177" t="s">
        <v>5</v>
      </c>
      <c r="B249" s="178" t="s">
        <v>209</v>
      </c>
      <c r="C249" s="141" t="s">
        <v>2</v>
      </c>
      <c r="D249" s="141" t="s">
        <v>3</v>
      </c>
      <c r="E249" s="236" t="s">
        <v>46</v>
      </c>
      <c r="F249" s="361" t="s">
        <v>33</v>
      </c>
      <c r="G249" s="361"/>
      <c r="H249" s="361"/>
      <c r="I249" s="361"/>
      <c r="J249" s="362" t="s">
        <v>34</v>
      </c>
      <c r="K249" s="362"/>
      <c r="L249" s="179" t="s">
        <v>769</v>
      </c>
      <c r="M249" s="170">
        <v>0.16666666666666699</v>
      </c>
      <c r="N249" s="166">
        <v>0.45</v>
      </c>
    </row>
    <row r="250" spans="1:14" ht="23.1" customHeight="1" x14ac:dyDescent="0.25">
      <c r="A250" s="392" t="s">
        <v>45</v>
      </c>
      <c r="B250" s="393" t="s">
        <v>0</v>
      </c>
      <c r="C250" s="455" t="s">
        <v>835</v>
      </c>
      <c r="D250" s="427">
        <v>5</v>
      </c>
      <c r="E250" s="428">
        <v>122</v>
      </c>
      <c r="F250" s="456" t="s">
        <v>802</v>
      </c>
      <c r="G250" s="399"/>
      <c r="H250" s="399"/>
      <c r="I250" s="399"/>
      <c r="J250" s="73">
        <v>25.2</v>
      </c>
      <c r="K250" s="397">
        <f>J250+J251+J252+J253</f>
        <v>40.200000000000003</v>
      </c>
      <c r="L250" s="418">
        <f>K250/10</f>
        <v>4.0200000000000005</v>
      </c>
      <c r="M250" s="170">
        <v>0.20833333333333301</v>
      </c>
      <c r="N250" s="166">
        <v>0.45</v>
      </c>
    </row>
    <row r="251" spans="1:14" ht="23.1" customHeight="1" x14ac:dyDescent="0.25">
      <c r="A251" s="355"/>
      <c r="B251" s="374"/>
      <c r="C251" s="383"/>
      <c r="D251" s="383"/>
      <c r="E251" s="366"/>
      <c r="F251" s="457" t="s">
        <v>41</v>
      </c>
      <c r="G251" s="366"/>
      <c r="H251" s="366"/>
      <c r="I251" s="366"/>
      <c r="J251" s="30">
        <v>0</v>
      </c>
      <c r="K251" s="389"/>
      <c r="L251" s="414"/>
      <c r="M251" s="170">
        <v>0.25</v>
      </c>
      <c r="N251" s="166">
        <v>0.45</v>
      </c>
    </row>
    <row r="252" spans="1:14" ht="23.1" customHeight="1" x14ac:dyDescent="0.25">
      <c r="A252" s="355"/>
      <c r="B252" s="374"/>
      <c r="C252" s="383"/>
      <c r="D252" s="383"/>
      <c r="E252" s="366"/>
      <c r="F252" s="457" t="s">
        <v>43</v>
      </c>
      <c r="G252" s="366"/>
      <c r="H252" s="366"/>
      <c r="I252" s="366"/>
      <c r="J252" s="30">
        <v>10</v>
      </c>
      <c r="K252" s="389"/>
      <c r="L252" s="414"/>
      <c r="M252" s="170">
        <v>0.29166666666666702</v>
      </c>
      <c r="N252" s="167">
        <v>0.6</v>
      </c>
    </row>
    <row r="253" spans="1:14" ht="23.1" customHeight="1" x14ac:dyDescent="0.25">
      <c r="A253" s="355"/>
      <c r="B253" s="374"/>
      <c r="C253" s="383"/>
      <c r="D253" s="383"/>
      <c r="E253" s="366"/>
      <c r="F253" s="454" t="s">
        <v>42</v>
      </c>
      <c r="G253" s="368"/>
      <c r="H253" s="368"/>
      <c r="I253" s="368"/>
      <c r="J253" s="233">
        <v>5</v>
      </c>
      <c r="K253" s="389"/>
      <c r="L253" s="414"/>
      <c r="M253" s="171">
        <v>0.33333333333333298</v>
      </c>
      <c r="N253" s="167">
        <v>0.6</v>
      </c>
    </row>
    <row r="254" spans="1:14" ht="23.1" customHeight="1" x14ac:dyDescent="0.25">
      <c r="A254" s="355"/>
      <c r="B254" s="160" t="s">
        <v>1</v>
      </c>
      <c r="C254" s="247" t="s">
        <v>836</v>
      </c>
      <c r="D254" s="235"/>
      <c r="E254" s="130">
        <v>153</v>
      </c>
      <c r="F254" s="416" t="s">
        <v>764</v>
      </c>
      <c r="G254" s="381"/>
      <c r="H254" s="381"/>
      <c r="I254" s="381"/>
      <c r="J254" s="44"/>
      <c r="K254" s="44">
        <f>J254</f>
        <v>0</v>
      </c>
      <c r="L254" s="59">
        <f>K254/11</f>
        <v>0</v>
      </c>
      <c r="M254" s="171">
        <v>0.375</v>
      </c>
      <c r="N254" s="167">
        <v>0.6</v>
      </c>
    </row>
    <row r="255" spans="1:14" ht="23.1" customHeight="1" x14ac:dyDescent="0.25">
      <c r="A255" s="355"/>
      <c r="B255" s="374" t="s">
        <v>0</v>
      </c>
      <c r="C255" s="453" t="s">
        <v>837</v>
      </c>
      <c r="D255" s="424">
        <v>3.5</v>
      </c>
      <c r="E255" s="425">
        <v>76</v>
      </c>
      <c r="F255" s="454" t="s">
        <v>838</v>
      </c>
      <c r="G255" s="368"/>
      <c r="H255" s="368"/>
      <c r="I255" s="368"/>
      <c r="J255" s="233">
        <v>8</v>
      </c>
      <c r="K255" s="389">
        <f>J255+J256+J257+J258</f>
        <v>38</v>
      </c>
      <c r="L255" s="414">
        <f>K255/11</f>
        <v>3.4545454545454546</v>
      </c>
      <c r="M255" s="171">
        <v>0.41666666666666702</v>
      </c>
      <c r="N255" s="167">
        <v>0.6</v>
      </c>
    </row>
    <row r="256" spans="1:14" ht="23.1" customHeight="1" x14ac:dyDescent="0.25">
      <c r="A256" s="355"/>
      <c r="B256" s="374"/>
      <c r="C256" s="383"/>
      <c r="D256" s="383"/>
      <c r="E256" s="366"/>
      <c r="F256" s="454" t="s">
        <v>840</v>
      </c>
      <c r="G256" s="368"/>
      <c r="H256" s="368"/>
      <c r="I256" s="368"/>
      <c r="J256" s="233">
        <v>0</v>
      </c>
      <c r="K256" s="389"/>
      <c r="L256" s="414"/>
      <c r="M256" s="171">
        <v>0.45833333333333298</v>
      </c>
      <c r="N256" s="167">
        <v>0.6</v>
      </c>
    </row>
    <row r="257" spans="1:14" ht="23.1" customHeight="1" x14ac:dyDescent="0.25">
      <c r="A257" s="355"/>
      <c r="B257" s="374"/>
      <c r="C257" s="383"/>
      <c r="D257" s="383"/>
      <c r="E257" s="366"/>
      <c r="F257" s="454" t="s">
        <v>839</v>
      </c>
      <c r="G257" s="368"/>
      <c r="H257" s="368"/>
      <c r="I257" s="368"/>
      <c r="J257" s="231">
        <v>30</v>
      </c>
      <c r="K257" s="389"/>
      <c r="L257" s="414"/>
      <c r="M257" s="171">
        <v>0.5</v>
      </c>
      <c r="N257" s="195">
        <v>0.36</v>
      </c>
    </row>
    <row r="258" spans="1:14" ht="23.1" customHeight="1" x14ac:dyDescent="0.25">
      <c r="A258" s="355"/>
      <c r="B258" s="374"/>
      <c r="C258" s="383"/>
      <c r="D258" s="383"/>
      <c r="E258" s="366"/>
      <c r="F258" s="454"/>
      <c r="G258" s="368"/>
      <c r="H258" s="368"/>
      <c r="I258" s="368"/>
      <c r="J258" s="231"/>
      <c r="K258" s="389"/>
      <c r="L258" s="414"/>
      <c r="M258" s="250">
        <v>0.54166666666666696</v>
      </c>
      <c r="N258" s="167">
        <v>0.6</v>
      </c>
    </row>
    <row r="259" spans="1:14" ht="23.1" customHeight="1" x14ac:dyDescent="0.25">
      <c r="A259" s="355"/>
      <c r="B259" s="160" t="s">
        <v>1</v>
      </c>
      <c r="C259" s="247" t="s">
        <v>615</v>
      </c>
      <c r="D259" s="235"/>
      <c r="E259" s="131">
        <v>79</v>
      </c>
      <c r="F259" s="458" t="s">
        <v>852</v>
      </c>
      <c r="G259" s="391"/>
      <c r="H259" s="391"/>
      <c r="I259" s="391"/>
      <c r="J259" s="47"/>
      <c r="K259" s="47">
        <f>J259</f>
        <v>0</v>
      </c>
      <c r="L259" s="59">
        <f>K259/11</f>
        <v>0</v>
      </c>
      <c r="M259" s="171">
        <v>0.58333333333333304</v>
      </c>
      <c r="N259" s="167">
        <v>0.6</v>
      </c>
    </row>
    <row r="260" spans="1:14" ht="23.1" customHeight="1" x14ac:dyDescent="0.25">
      <c r="A260" s="355"/>
      <c r="B260" s="374" t="s">
        <v>0</v>
      </c>
      <c r="C260" s="459" t="s">
        <v>855</v>
      </c>
      <c r="D260" s="430">
        <v>4</v>
      </c>
      <c r="E260" s="430">
        <v>89</v>
      </c>
      <c r="F260" s="459" t="s">
        <v>859</v>
      </c>
      <c r="G260" s="354"/>
      <c r="H260" s="354"/>
      <c r="I260" s="354"/>
      <c r="J260" s="231">
        <v>7</v>
      </c>
      <c r="K260" s="376">
        <f>J260+J261+J262+J263</f>
        <v>44</v>
      </c>
      <c r="L260" s="414">
        <f>K260/11</f>
        <v>4</v>
      </c>
      <c r="M260" s="171">
        <v>0.625</v>
      </c>
      <c r="N260" s="167">
        <v>0.6</v>
      </c>
    </row>
    <row r="261" spans="1:14" ht="23.1" customHeight="1" x14ac:dyDescent="0.25">
      <c r="A261" s="355"/>
      <c r="B261" s="374"/>
      <c r="C261" s="368"/>
      <c r="D261" s="368"/>
      <c r="E261" s="368"/>
      <c r="F261" s="459" t="s">
        <v>856</v>
      </c>
      <c r="G261" s="354"/>
      <c r="H261" s="354"/>
      <c r="I261" s="354"/>
      <c r="J261" s="231">
        <v>20</v>
      </c>
      <c r="K261" s="376"/>
      <c r="L261" s="414"/>
      <c r="M261" s="171">
        <v>0.66666666666666696</v>
      </c>
      <c r="N261" s="167">
        <v>0.6</v>
      </c>
    </row>
    <row r="262" spans="1:14" ht="23.1" customHeight="1" x14ac:dyDescent="0.25">
      <c r="A262" s="355"/>
      <c r="B262" s="374"/>
      <c r="C262" s="368"/>
      <c r="D262" s="368"/>
      <c r="E262" s="368"/>
      <c r="F262" s="459" t="s">
        <v>857</v>
      </c>
      <c r="G262" s="354"/>
      <c r="H262" s="354"/>
      <c r="I262" s="354"/>
      <c r="J262" s="231">
        <v>12</v>
      </c>
      <c r="K262" s="376"/>
      <c r="L262" s="414"/>
      <c r="M262" s="171">
        <v>0.70833333333333304</v>
      </c>
      <c r="N262" s="167">
        <v>0.6</v>
      </c>
    </row>
    <row r="263" spans="1:14" ht="23.1" customHeight="1" x14ac:dyDescent="0.25">
      <c r="A263" s="355"/>
      <c r="B263" s="374"/>
      <c r="C263" s="368"/>
      <c r="D263" s="368"/>
      <c r="E263" s="368"/>
      <c r="F263" s="459" t="s">
        <v>858</v>
      </c>
      <c r="G263" s="368"/>
      <c r="H263" s="368"/>
      <c r="I263" s="368"/>
      <c r="J263" s="233">
        <v>5</v>
      </c>
      <c r="K263" s="376"/>
      <c r="L263" s="414"/>
      <c r="M263" s="171">
        <v>0.75</v>
      </c>
      <c r="N263" s="202">
        <v>0.75</v>
      </c>
    </row>
    <row r="264" spans="1:14" ht="23.1" customHeight="1" x14ac:dyDescent="0.25">
      <c r="A264" s="355"/>
      <c r="B264" s="160" t="s">
        <v>1</v>
      </c>
      <c r="C264" s="256" t="s">
        <v>860</v>
      </c>
      <c r="D264" s="235"/>
      <c r="E264" s="131">
        <v>80</v>
      </c>
      <c r="F264" s="460" t="s">
        <v>861</v>
      </c>
      <c r="G264" s="378"/>
      <c r="H264" s="378"/>
      <c r="I264" s="378"/>
      <c r="J264" s="48">
        <v>15</v>
      </c>
      <c r="K264" s="48">
        <f>J264</f>
        <v>15</v>
      </c>
      <c r="L264" s="59">
        <f>K264/11</f>
        <v>1.3636363636363635</v>
      </c>
      <c r="M264" s="201">
        <v>0.79166666666666696</v>
      </c>
      <c r="N264" s="202">
        <v>0.75</v>
      </c>
    </row>
    <row r="265" spans="1:14" ht="23.1" customHeight="1" x14ac:dyDescent="0.25">
      <c r="A265" s="355"/>
      <c r="B265" s="234" t="s">
        <v>0</v>
      </c>
      <c r="C265" s="257" t="s">
        <v>862</v>
      </c>
      <c r="D265" s="248"/>
      <c r="E265" s="240">
        <v>70</v>
      </c>
      <c r="F265" s="459" t="s">
        <v>43</v>
      </c>
      <c r="G265" s="354"/>
      <c r="H265" s="354"/>
      <c r="I265" s="354"/>
      <c r="J265" s="231">
        <v>10</v>
      </c>
      <c r="K265" s="231">
        <f>J265</f>
        <v>10</v>
      </c>
      <c r="L265" s="239">
        <v>0</v>
      </c>
      <c r="M265" s="201">
        <v>0.83333333333333304</v>
      </c>
      <c r="N265" s="198">
        <v>0.6</v>
      </c>
    </row>
    <row r="266" spans="1:14" ht="23.1" customHeight="1" x14ac:dyDescent="0.25">
      <c r="A266" s="355" t="s">
        <v>11</v>
      </c>
      <c r="B266" s="356"/>
      <c r="C266" s="257" t="s">
        <v>831</v>
      </c>
      <c r="D266" s="240"/>
      <c r="E266" s="240">
        <v>95</v>
      </c>
      <c r="F266" s="354"/>
      <c r="G266" s="354"/>
      <c r="H266" s="354"/>
      <c r="I266" s="354"/>
      <c r="J266" s="231"/>
      <c r="K266" s="231">
        <f>J266</f>
        <v>0</v>
      </c>
      <c r="L266" s="239">
        <f>K266/11</f>
        <v>0</v>
      </c>
      <c r="M266" s="199">
        <v>0.875</v>
      </c>
      <c r="N266" s="198">
        <v>0.6</v>
      </c>
    </row>
    <row r="267" spans="1:14" ht="23.1" customHeight="1" x14ac:dyDescent="0.25">
      <c r="A267" s="337" t="s">
        <v>6</v>
      </c>
      <c r="B267" s="338"/>
      <c r="C267" s="258" t="s">
        <v>863</v>
      </c>
      <c r="D267" s="127"/>
      <c r="E267" s="127">
        <v>104</v>
      </c>
      <c r="F267" s="339"/>
      <c r="G267" s="339"/>
      <c r="H267" s="339"/>
      <c r="I267" s="339"/>
      <c r="J267" s="34"/>
      <c r="K267" s="34">
        <f>J267</f>
        <v>0</v>
      </c>
      <c r="L267" s="61">
        <f>K267/11</f>
        <v>0</v>
      </c>
      <c r="M267" s="199">
        <v>0.91666666666666696</v>
      </c>
      <c r="N267" s="198">
        <v>0.6</v>
      </c>
    </row>
    <row r="268" spans="1:14" ht="23.1" customHeight="1" x14ac:dyDescent="0.25">
      <c r="A268" s="337" t="s">
        <v>6</v>
      </c>
      <c r="B268" s="338"/>
      <c r="C268" s="258" t="s">
        <v>853</v>
      </c>
      <c r="D268" s="127"/>
      <c r="E268" s="127">
        <v>88</v>
      </c>
      <c r="F268" s="339"/>
      <c r="G268" s="339"/>
      <c r="H268" s="339"/>
      <c r="I268" s="339"/>
      <c r="J268" s="34"/>
      <c r="K268" s="34">
        <f>J268</f>
        <v>0</v>
      </c>
      <c r="L268" s="61">
        <f>K268/11</f>
        <v>0</v>
      </c>
      <c r="M268" s="199">
        <v>0.95833333333333304</v>
      </c>
      <c r="N268" s="198">
        <v>0.6</v>
      </c>
    </row>
    <row r="269" spans="1:14" ht="23.1" customHeight="1" thickBot="1" x14ac:dyDescent="0.3">
      <c r="A269" s="350" t="s">
        <v>286</v>
      </c>
      <c r="B269" s="351"/>
      <c r="C269" s="181">
        <f>D250+D254+D255+D259+D260+D264+D265+D266+D267+D268</f>
        <v>12.5</v>
      </c>
      <c r="D269" s="238" t="s">
        <v>287</v>
      </c>
      <c r="E269" s="181">
        <f>SUM(E250:E268)/10</f>
        <v>95.6</v>
      </c>
      <c r="F269" s="410" t="s">
        <v>841</v>
      </c>
      <c r="G269" s="411"/>
      <c r="H269" s="411"/>
      <c r="I269" s="412"/>
      <c r="J269" s="158" t="s">
        <v>115</v>
      </c>
      <c r="K269" s="158">
        <f>SUM(K250:K268)</f>
        <v>147.19999999999999</v>
      </c>
      <c r="L269" s="168">
        <f>SUM(L250:L268)</f>
        <v>12.838181818181818</v>
      </c>
      <c r="M269" s="172" t="s">
        <v>115</v>
      </c>
      <c r="N269" s="159">
        <f>SUM(N245:N268)</f>
        <v>13.709999999999997</v>
      </c>
    </row>
    <row r="270" spans="1:14" ht="23.1" customHeight="1" thickBot="1" x14ac:dyDescent="0.3"/>
    <row r="271" spans="1:14" ht="23.1" customHeight="1" thickBot="1" x14ac:dyDescent="0.3">
      <c r="A271" s="373" t="s">
        <v>211</v>
      </c>
      <c r="B271" s="340"/>
      <c r="C271" s="340"/>
      <c r="D271" s="340"/>
      <c r="E271" s="340"/>
      <c r="F271" s="340"/>
      <c r="G271" s="340"/>
      <c r="H271" s="340"/>
      <c r="I271" s="340"/>
      <c r="J271" s="340" t="s">
        <v>842</v>
      </c>
      <c r="K271" s="340"/>
      <c r="L271" s="431"/>
      <c r="M271" s="373" t="s">
        <v>206</v>
      </c>
      <c r="N271" s="341"/>
    </row>
    <row r="272" spans="1:14" ht="23.1" customHeight="1" x14ac:dyDescent="0.25">
      <c r="A272" s="342" t="s">
        <v>214</v>
      </c>
      <c r="B272" s="343"/>
      <c r="C272" s="343"/>
      <c r="D272" s="343"/>
      <c r="E272" s="344" t="s">
        <v>212</v>
      </c>
      <c r="F272" s="344"/>
      <c r="G272" s="344"/>
      <c r="H272" s="344"/>
      <c r="I272" s="344"/>
      <c r="J272" s="345" t="s">
        <v>788</v>
      </c>
      <c r="K272" s="345"/>
      <c r="L272" s="346"/>
      <c r="M272" s="200">
        <v>0</v>
      </c>
      <c r="N272" s="173">
        <v>0.6</v>
      </c>
    </row>
    <row r="273" spans="1:14" ht="23.1" customHeight="1" x14ac:dyDescent="0.25">
      <c r="A273" s="164" t="s">
        <v>193</v>
      </c>
      <c r="B273" s="232" t="s">
        <v>194</v>
      </c>
      <c r="C273" s="162" t="s">
        <v>197</v>
      </c>
      <c r="D273" s="232" t="s">
        <v>198</v>
      </c>
      <c r="E273" s="347" t="s">
        <v>200</v>
      </c>
      <c r="F273" s="347"/>
      <c r="G273" s="347"/>
      <c r="H273" s="347"/>
      <c r="I273" s="347"/>
      <c r="J273" s="348" t="s">
        <v>202</v>
      </c>
      <c r="K273" s="348"/>
      <c r="L273" s="349"/>
      <c r="M273" s="169">
        <v>4.1666666666666699E-2</v>
      </c>
      <c r="N273" s="165">
        <v>0.6</v>
      </c>
    </row>
    <row r="274" spans="1:14" ht="23.1" customHeight="1" x14ac:dyDescent="0.25">
      <c r="A274" s="164" t="s">
        <v>9</v>
      </c>
      <c r="B274" s="232" t="s">
        <v>195</v>
      </c>
      <c r="C274" s="162" t="s">
        <v>197</v>
      </c>
      <c r="D274" s="232" t="s">
        <v>198</v>
      </c>
      <c r="E274" s="369" t="s">
        <v>201</v>
      </c>
      <c r="F274" s="369"/>
      <c r="G274" s="369"/>
      <c r="H274" s="369"/>
      <c r="I274" s="369"/>
      <c r="J274" s="348" t="s">
        <v>203</v>
      </c>
      <c r="K274" s="348"/>
      <c r="L274" s="349"/>
      <c r="M274" s="169">
        <v>8.3333333333333301E-2</v>
      </c>
      <c r="N274" s="166">
        <v>0.45</v>
      </c>
    </row>
    <row r="275" spans="1:14" ht="23.1" customHeight="1" thickBot="1" x14ac:dyDescent="0.3">
      <c r="A275" s="174" t="s">
        <v>10</v>
      </c>
      <c r="B275" s="237" t="s">
        <v>196</v>
      </c>
      <c r="C275" s="176" t="s">
        <v>197</v>
      </c>
      <c r="D275" s="237" t="s">
        <v>199</v>
      </c>
      <c r="E275" s="370" t="s">
        <v>204</v>
      </c>
      <c r="F275" s="370"/>
      <c r="G275" s="370"/>
      <c r="H275" s="370"/>
      <c r="I275" s="370"/>
      <c r="J275" s="359" t="s">
        <v>767</v>
      </c>
      <c r="K275" s="359"/>
      <c r="L275" s="360"/>
      <c r="M275" s="170">
        <v>0.125</v>
      </c>
      <c r="N275" s="166">
        <v>0.45</v>
      </c>
    </row>
    <row r="276" spans="1:14" ht="23.1" customHeight="1" thickBot="1" x14ac:dyDescent="0.3">
      <c r="A276" s="177" t="s">
        <v>5</v>
      </c>
      <c r="B276" s="178" t="s">
        <v>209</v>
      </c>
      <c r="C276" s="141" t="s">
        <v>2</v>
      </c>
      <c r="D276" s="141" t="s">
        <v>3</v>
      </c>
      <c r="E276" s="236" t="s">
        <v>46</v>
      </c>
      <c r="F276" s="361" t="s">
        <v>33</v>
      </c>
      <c r="G276" s="361"/>
      <c r="H276" s="361"/>
      <c r="I276" s="361"/>
      <c r="J276" s="362" t="s">
        <v>34</v>
      </c>
      <c r="K276" s="362"/>
      <c r="L276" s="179" t="s">
        <v>769</v>
      </c>
      <c r="M276" s="170">
        <v>0.16666666666666699</v>
      </c>
      <c r="N276" s="166">
        <v>0.45</v>
      </c>
    </row>
    <row r="277" spans="1:14" ht="23.1" customHeight="1" x14ac:dyDescent="0.25">
      <c r="A277" s="392" t="s">
        <v>45</v>
      </c>
      <c r="B277" s="393" t="s">
        <v>0</v>
      </c>
      <c r="C277" s="461" t="s">
        <v>866</v>
      </c>
      <c r="D277" s="427">
        <v>5</v>
      </c>
      <c r="E277" s="428">
        <v>116</v>
      </c>
      <c r="F277" s="462" t="s">
        <v>864</v>
      </c>
      <c r="G277" s="399"/>
      <c r="H277" s="399"/>
      <c r="I277" s="399"/>
      <c r="J277" s="73">
        <v>23.4</v>
      </c>
      <c r="K277" s="397">
        <f>J277+J278+J279+J280</f>
        <v>40.4</v>
      </c>
      <c r="L277" s="418">
        <f>K277/10</f>
        <v>4.04</v>
      </c>
      <c r="M277" s="170">
        <v>0.20833333333333301</v>
      </c>
      <c r="N277" s="166">
        <v>0.45</v>
      </c>
    </row>
    <row r="278" spans="1:14" ht="23.1" customHeight="1" x14ac:dyDescent="0.25">
      <c r="A278" s="355"/>
      <c r="B278" s="374"/>
      <c r="C278" s="383"/>
      <c r="D278" s="383"/>
      <c r="E278" s="366"/>
      <c r="F278" s="457" t="s">
        <v>41</v>
      </c>
      <c r="G278" s="366"/>
      <c r="H278" s="366"/>
      <c r="I278" s="366"/>
      <c r="J278" s="30">
        <v>0</v>
      </c>
      <c r="K278" s="389"/>
      <c r="L278" s="414"/>
      <c r="M278" s="170">
        <v>0.25</v>
      </c>
      <c r="N278" s="166">
        <v>0.45</v>
      </c>
    </row>
    <row r="279" spans="1:14" ht="23.1" customHeight="1" x14ac:dyDescent="0.25">
      <c r="A279" s="355"/>
      <c r="B279" s="374"/>
      <c r="C279" s="383"/>
      <c r="D279" s="383"/>
      <c r="E279" s="366"/>
      <c r="F279" s="457" t="s">
        <v>43</v>
      </c>
      <c r="G279" s="366"/>
      <c r="H279" s="366"/>
      <c r="I279" s="366"/>
      <c r="J279" s="30">
        <v>10</v>
      </c>
      <c r="K279" s="389"/>
      <c r="L279" s="414"/>
      <c r="M279" s="170">
        <v>0.29166666666666702</v>
      </c>
      <c r="N279" s="167">
        <v>0.6</v>
      </c>
    </row>
    <row r="280" spans="1:14" ht="23.1" customHeight="1" x14ac:dyDescent="0.25">
      <c r="A280" s="355"/>
      <c r="B280" s="374"/>
      <c r="C280" s="383"/>
      <c r="D280" s="383"/>
      <c r="E280" s="366"/>
      <c r="F280" s="454" t="s">
        <v>42</v>
      </c>
      <c r="G280" s="368"/>
      <c r="H280" s="368"/>
      <c r="I280" s="368"/>
      <c r="J280" s="246">
        <v>7</v>
      </c>
      <c r="K280" s="389"/>
      <c r="L280" s="414"/>
      <c r="M280" s="171">
        <v>0.33333333333333298</v>
      </c>
      <c r="N280" s="167">
        <v>0.6</v>
      </c>
    </row>
    <row r="281" spans="1:14" ht="23.1" customHeight="1" x14ac:dyDescent="0.25">
      <c r="A281" s="355"/>
      <c r="B281" s="160" t="s">
        <v>1</v>
      </c>
      <c r="C281" s="256" t="s">
        <v>867</v>
      </c>
      <c r="D281" s="235"/>
      <c r="E281" s="130">
        <v>104</v>
      </c>
      <c r="F281" s="460" t="s">
        <v>865</v>
      </c>
      <c r="G281" s="381"/>
      <c r="H281" s="381"/>
      <c r="I281" s="381"/>
      <c r="J281" s="44">
        <v>0</v>
      </c>
      <c r="K281" s="44">
        <f>J281</f>
        <v>0</v>
      </c>
      <c r="L281" s="59">
        <f>K281/11</f>
        <v>0</v>
      </c>
      <c r="M281" s="171">
        <v>0.375</v>
      </c>
      <c r="N281" s="167">
        <v>0.6</v>
      </c>
    </row>
    <row r="282" spans="1:14" ht="23.1" customHeight="1" x14ac:dyDescent="0.25">
      <c r="A282" s="355"/>
      <c r="B282" s="374" t="s">
        <v>0</v>
      </c>
      <c r="C282" s="463" t="s">
        <v>868</v>
      </c>
      <c r="D282" s="424">
        <v>4</v>
      </c>
      <c r="E282" s="425">
        <v>88</v>
      </c>
      <c r="F282" s="459" t="s">
        <v>871</v>
      </c>
      <c r="G282" s="368"/>
      <c r="H282" s="368"/>
      <c r="I282" s="368"/>
      <c r="J282" s="233">
        <v>8</v>
      </c>
      <c r="K282" s="389">
        <f>J282+J283+J284+J285</f>
        <v>43.6</v>
      </c>
      <c r="L282" s="414">
        <f>K282/11</f>
        <v>3.9636363636363638</v>
      </c>
      <c r="M282" s="171">
        <v>0.41666666666666702</v>
      </c>
      <c r="N282" s="167">
        <v>0.6</v>
      </c>
    </row>
    <row r="283" spans="1:14" ht="23.1" customHeight="1" x14ac:dyDescent="0.25">
      <c r="A283" s="355"/>
      <c r="B283" s="374"/>
      <c r="C283" s="383"/>
      <c r="D283" s="383"/>
      <c r="E283" s="366"/>
      <c r="F283" s="459" t="s">
        <v>872</v>
      </c>
      <c r="G283" s="368"/>
      <c r="H283" s="368"/>
      <c r="I283" s="368"/>
      <c r="J283" s="233">
        <v>24</v>
      </c>
      <c r="K283" s="389"/>
      <c r="L283" s="414"/>
      <c r="M283" s="171">
        <v>0.45833333333333298</v>
      </c>
      <c r="N283" s="167">
        <v>0.6</v>
      </c>
    </row>
    <row r="284" spans="1:14" ht="23.1" customHeight="1" x14ac:dyDescent="0.25">
      <c r="A284" s="355"/>
      <c r="B284" s="374"/>
      <c r="C284" s="383"/>
      <c r="D284" s="383"/>
      <c r="E284" s="366"/>
      <c r="F284" s="459" t="s">
        <v>873</v>
      </c>
      <c r="G284" s="368"/>
      <c r="H284" s="368"/>
      <c r="I284" s="368"/>
      <c r="J284" s="231">
        <v>11.6</v>
      </c>
      <c r="K284" s="389"/>
      <c r="L284" s="414"/>
      <c r="M284" s="171">
        <v>0.5</v>
      </c>
      <c r="N284" s="195">
        <v>0.24</v>
      </c>
    </row>
    <row r="285" spans="1:14" ht="23.1" customHeight="1" x14ac:dyDescent="0.25">
      <c r="A285" s="355"/>
      <c r="B285" s="374"/>
      <c r="C285" s="383"/>
      <c r="D285" s="383"/>
      <c r="E285" s="366"/>
      <c r="F285" s="454"/>
      <c r="G285" s="368"/>
      <c r="H285" s="368"/>
      <c r="I285" s="368"/>
      <c r="J285" s="231"/>
      <c r="K285" s="389"/>
      <c r="L285" s="414"/>
      <c r="M285" s="250">
        <v>0.54166666666666696</v>
      </c>
      <c r="N285" s="167">
        <v>0.6</v>
      </c>
    </row>
    <row r="286" spans="1:14" ht="23.1" customHeight="1" x14ac:dyDescent="0.25">
      <c r="A286" s="355"/>
      <c r="B286" s="160" t="s">
        <v>1</v>
      </c>
      <c r="C286" s="256" t="s">
        <v>874</v>
      </c>
      <c r="D286" s="235"/>
      <c r="E286" s="131">
        <v>68</v>
      </c>
      <c r="F286" s="460" t="s">
        <v>875</v>
      </c>
      <c r="G286" s="391"/>
      <c r="H286" s="391"/>
      <c r="I286" s="391"/>
      <c r="J286" s="259">
        <v>15</v>
      </c>
      <c r="K286" s="47">
        <f>J286</f>
        <v>15</v>
      </c>
      <c r="L286" s="59">
        <f>K286/11</f>
        <v>1.3636363636363635</v>
      </c>
      <c r="M286" s="171">
        <v>0.58333333333333304</v>
      </c>
      <c r="N286" s="167">
        <v>0.6</v>
      </c>
    </row>
    <row r="287" spans="1:14" ht="23.1" customHeight="1" x14ac:dyDescent="0.25">
      <c r="A287" s="355"/>
      <c r="B287" s="374" t="s">
        <v>0</v>
      </c>
      <c r="C287" s="464" t="s">
        <v>877</v>
      </c>
      <c r="D287" s="430">
        <v>3.5</v>
      </c>
      <c r="E287" s="430">
        <v>99</v>
      </c>
      <c r="F287" s="464" t="s">
        <v>878</v>
      </c>
      <c r="G287" s="354"/>
      <c r="H287" s="354"/>
      <c r="I287" s="354"/>
      <c r="J287" s="231">
        <v>6</v>
      </c>
      <c r="K287" s="376">
        <f>J287+J288+J289+J290</f>
        <v>38.6</v>
      </c>
      <c r="L287" s="414">
        <f>K287/11</f>
        <v>3.5090909090909093</v>
      </c>
      <c r="M287" s="171">
        <v>0.625</v>
      </c>
      <c r="N287" s="167">
        <v>0.6</v>
      </c>
    </row>
    <row r="288" spans="1:14" ht="23.1" customHeight="1" x14ac:dyDescent="0.25">
      <c r="A288" s="355"/>
      <c r="B288" s="374"/>
      <c r="C288" s="368"/>
      <c r="D288" s="368"/>
      <c r="E288" s="368"/>
      <c r="F288" s="464" t="s">
        <v>185</v>
      </c>
      <c r="G288" s="354"/>
      <c r="H288" s="354"/>
      <c r="I288" s="354"/>
      <c r="J288" s="231">
        <v>10</v>
      </c>
      <c r="K288" s="376"/>
      <c r="L288" s="414"/>
      <c r="M288" s="171">
        <v>0.66666666666666696</v>
      </c>
      <c r="N288" s="167">
        <v>0.6</v>
      </c>
    </row>
    <row r="289" spans="1:14" ht="23.1" customHeight="1" x14ac:dyDescent="0.25">
      <c r="A289" s="355"/>
      <c r="B289" s="374"/>
      <c r="C289" s="368"/>
      <c r="D289" s="368"/>
      <c r="E289" s="368"/>
      <c r="F289" s="464" t="s">
        <v>879</v>
      </c>
      <c r="G289" s="354"/>
      <c r="H289" s="354"/>
      <c r="I289" s="354"/>
      <c r="J289" s="231">
        <v>18.600000000000001</v>
      </c>
      <c r="K289" s="376"/>
      <c r="L289" s="414"/>
      <c r="M289" s="171">
        <v>0.70833333333333304</v>
      </c>
      <c r="N289" s="167">
        <v>0.6</v>
      </c>
    </row>
    <row r="290" spans="1:14" ht="23.1" customHeight="1" x14ac:dyDescent="0.25">
      <c r="A290" s="355"/>
      <c r="B290" s="374"/>
      <c r="C290" s="368"/>
      <c r="D290" s="368"/>
      <c r="E290" s="368"/>
      <c r="F290" s="464" t="s">
        <v>880</v>
      </c>
      <c r="G290" s="368"/>
      <c r="H290" s="368"/>
      <c r="I290" s="368"/>
      <c r="J290" s="233">
        <v>4</v>
      </c>
      <c r="K290" s="376"/>
      <c r="L290" s="414"/>
      <c r="M290" s="171">
        <v>0.75</v>
      </c>
      <c r="N290" s="202">
        <v>0.75</v>
      </c>
    </row>
    <row r="291" spans="1:14" ht="23.1" customHeight="1" x14ac:dyDescent="0.25">
      <c r="A291" s="355"/>
      <c r="B291" s="160" t="s">
        <v>1</v>
      </c>
      <c r="C291" s="260" t="s">
        <v>881</v>
      </c>
      <c r="D291" s="235"/>
      <c r="E291" s="131">
        <v>82</v>
      </c>
      <c r="F291" s="465" t="s">
        <v>683</v>
      </c>
      <c r="G291" s="378"/>
      <c r="H291" s="378"/>
      <c r="I291" s="378"/>
      <c r="J291" s="48">
        <v>15</v>
      </c>
      <c r="K291" s="48">
        <f>J291</f>
        <v>15</v>
      </c>
      <c r="L291" s="59">
        <f>K291/11</f>
        <v>1.3636363636363635</v>
      </c>
      <c r="M291" s="201">
        <v>0.79166666666666696</v>
      </c>
      <c r="N291" s="202">
        <v>0.75</v>
      </c>
    </row>
    <row r="292" spans="1:14" ht="23.1" customHeight="1" x14ac:dyDescent="0.25">
      <c r="A292" s="355"/>
      <c r="B292" s="234" t="s">
        <v>0</v>
      </c>
      <c r="C292" s="261" t="s">
        <v>882</v>
      </c>
      <c r="D292" s="248"/>
      <c r="E292" s="240">
        <v>63</v>
      </c>
      <c r="F292" s="464" t="s">
        <v>883</v>
      </c>
      <c r="G292" s="354"/>
      <c r="H292" s="354"/>
      <c r="I292" s="354"/>
      <c r="J292" s="231">
        <v>23</v>
      </c>
      <c r="K292" s="231">
        <f>J292</f>
        <v>23</v>
      </c>
      <c r="L292" s="239">
        <f>K292/11</f>
        <v>2.0909090909090908</v>
      </c>
      <c r="M292" s="201">
        <v>0.83333333333333304</v>
      </c>
      <c r="N292" s="198">
        <v>0.6</v>
      </c>
    </row>
    <row r="293" spans="1:14" ht="23.1" customHeight="1" x14ac:dyDescent="0.25">
      <c r="A293" s="355" t="s">
        <v>11</v>
      </c>
      <c r="B293" s="356"/>
      <c r="C293" s="261" t="s">
        <v>831</v>
      </c>
      <c r="D293" s="240"/>
      <c r="E293" s="240">
        <v>99</v>
      </c>
      <c r="F293" s="354"/>
      <c r="G293" s="354"/>
      <c r="H293" s="354"/>
      <c r="I293" s="354"/>
      <c r="J293" s="231"/>
      <c r="K293" s="231">
        <f>J293</f>
        <v>0</v>
      </c>
      <c r="L293" s="239">
        <f>K293/11</f>
        <v>0</v>
      </c>
      <c r="M293" s="199">
        <v>0.875</v>
      </c>
      <c r="N293" s="198">
        <v>0.6</v>
      </c>
    </row>
    <row r="294" spans="1:14" ht="23.1" customHeight="1" x14ac:dyDescent="0.25">
      <c r="A294" s="337" t="s">
        <v>6</v>
      </c>
      <c r="B294" s="338"/>
      <c r="C294" s="258" t="s">
        <v>869</v>
      </c>
      <c r="D294" s="127"/>
      <c r="E294" s="127">
        <v>78</v>
      </c>
      <c r="F294" s="466" t="s">
        <v>700</v>
      </c>
      <c r="G294" s="339"/>
      <c r="H294" s="339"/>
      <c r="I294" s="339"/>
      <c r="J294" s="34">
        <v>12</v>
      </c>
      <c r="K294" s="34">
        <f>J294</f>
        <v>12</v>
      </c>
      <c r="L294" s="61">
        <f>K294/11</f>
        <v>1.0909090909090908</v>
      </c>
      <c r="M294" s="199">
        <v>0.91666666666666696</v>
      </c>
      <c r="N294" s="198">
        <v>0.6</v>
      </c>
    </row>
    <row r="295" spans="1:14" ht="23.1" customHeight="1" x14ac:dyDescent="0.25">
      <c r="A295" s="337" t="s">
        <v>6</v>
      </c>
      <c r="B295" s="338"/>
      <c r="C295" s="262" t="s">
        <v>884</v>
      </c>
      <c r="D295" s="127"/>
      <c r="E295" s="127">
        <v>84</v>
      </c>
      <c r="F295" s="339"/>
      <c r="G295" s="339"/>
      <c r="H295" s="339"/>
      <c r="I295" s="339"/>
      <c r="J295" s="34"/>
      <c r="K295" s="34">
        <f>J295</f>
        <v>0</v>
      </c>
      <c r="L295" s="61">
        <f>K295/11</f>
        <v>0</v>
      </c>
      <c r="M295" s="199">
        <v>0.95833333333333304</v>
      </c>
      <c r="N295" s="198">
        <v>0.6</v>
      </c>
    </row>
    <row r="296" spans="1:14" ht="23.1" customHeight="1" thickBot="1" x14ac:dyDescent="0.3">
      <c r="A296" s="350" t="s">
        <v>286</v>
      </c>
      <c r="B296" s="351"/>
      <c r="C296" s="181">
        <f>D277+D281+D282+D286+D287+D291+D292+D293+D294+D295</f>
        <v>12.5</v>
      </c>
      <c r="D296" s="238" t="s">
        <v>287</v>
      </c>
      <c r="E296" s="181">
        <f>SUM(E277:E295)/9</f>
        <v>97.888888888888886</v>
      </c>
      <c r="F296" s="410" t="s">
        <v>870</v>
      </c>
      <c r="G296" s="411"/>
      <c r="H296" s="411"/>
      <c r="I296" s="412"/>
      <c r="J296" s="158" t="s">
        <v>115</v>
      </c>
      <c r="K296" s="158">
        <f>SUM(K277:K295)</f>
        <v>187.6</v>
      </c>
      <c r="L296" s="168">
        <f>SUM(L277:L295)</f>
        <v>17.421818181818182</v>
      </c>
      <c r="M296" s="172" t="s">
        <v>115</v>
      </c>
      <c r="N296" s="159">
        <f>SUM(N272:N295)</f>
        <v>13.589999999999996</v>
      </c>
    </row>
    <row r="297" spans="1:14" ht="23.1" customHeight="1" thickBot="1" x14ac:dyDescent="0.3"/>
    <row r="298" spans="1:14" ht="23.1" customHeight="1" thickBot="1" x14ac:dyDescent="0.3">
      <c r="A298" s="373" t="s">
        <v>211</v>
      </c>
      <c r="B298" s="340"/>
      <c r="C298" s="340"/>
      <c r="D298" s="340"/>
      <c r="E298" s="340"/>
      <c r="F298" s="340"/>
      <c r="G298" s="340"/>
      <c r="H298" s="340"/>
      <c r="I298" s="340"/>
      <c r="J298" s="340" t="s">
        <v>843</v>
      </c>
      <c r="K298" s="340"/>
      <c r="L298" s="431"/>
      <c r="M298" s="373" t="s">
        <v>206</v>
      </c>
      <c r="N298" s="341"/>
    </row>
    <row r="299" spans="1:14" ht="23.1" customHeight="1" x14ac:dyDescent="0.25">
      <c r="A299" s="342" t="s">
        <v>214</v>
      </c>
      <c r="B299" s="343"/>
      <c r="C299" s="343"/>
      <c r="D299" s="343"/>
      <c r="E299" s="344" t="s">
        <v>212</v>
      </c>
      <c r="F299" s="344"/>
      <c r="G299" s="344"/>
      <c r="H299" s="344"/>
      <c r="I299" s="344"/>
      <c r="J299" s="345" t="s">
        <v>788</v>
      </c>
      <c r="K299" s="345"/>
      <c r="L299" s="346"/>
      <c r="M299" s="200">
        <v>0</v>
      </c>
      <c r="N299" s="173">
        <v>0.6</v>
      </c>
    </row>
    <row r="300" spans="1:14" ht="23.1" customHeight="1" x14ac:dyDescent="0.25">
      <c r="A300" s="164" t="s">
        <v>193</v>
      </c>
      <c r="B300" s="232" t="s">
        <v>194</v>
      </c>
      <c r="C300" s="162" t="s">
        <v>197</v>
      </c>
      <c r="D300" s="232" t="s">
        <v>198</v>
      </c>
      <c r="E300" s="347" t="s">
        <v>200</v>
      </c>
      <c r="F300" s="347"/>
      <c r="G300" s="347"/>
      <c r="H300" s="347"/>
      <c r="I300" s="347"/>
      <c r="J300" s="348" t="s">
        <v>202</v>
      </c>
      <c r="K300" s="348"/>
      <c r="L300" s="349"/>
      <c r="M300" s="169">
        <v>4.1666666666666699E-2</v>
      </c>
      <c r="N300" s="165">
        <v>0.6</v>
      </c>
    </row>
    <row r="301" spans="1:14" ht="23.1" customHeight="1" x14ac:dyDescent="0.25">
      <c r="A301" s="164" t="s">
        <v>9</v>
      </c>
      <c r="B301" s="232" t="s">
        <v>195</v>
      </c>
      <c r="C301" s="162" t="s">
        <v>197</v>
      </c>
      <c r="D301" s="232" t="s">
        <v>198</v>
      </c>
      <c r="E301" s="369" t="s">
        <v>201</v>
      </c>
      <c r="F301" s="369"/>
      <c r="G301" s="369"/>
      <c r="H301" s="369"/>
      <c r="I301" s="369"/>
      <c r="J301" s="348" t="s">
        <v>203</v>
      </c>
      <c r="K301" s="348"/>
      <c r="L301" s="349"/>
      <c r="M301" s="169">
        <v>8.3333333333333301E-2</v>
      </c>
      <c r="N301" s="166">
        <v>0.45</v>
      </c>
    </row>
    <row r="302" spans="1:14" ht="23.1" customHeight="1" thickBot="1" x14ac:dyDescent="0.3">
      <c r="A302" s="174" t="s">
        <v>10</v>
      </c>
      <c r="B302" s="237" t="s">
        <v>196</v>
      </c>
      <c r="C302" s="176" t="s">
        <v>197</v>
      </c>
      <c r="D302" s="237" t="s">
        <v>199</v>
      </c>
      <c r="E302" s="370" t="s">
        <v>204</v>
      </c>
      <c r="F302" s="370"/>
      <c r="G302" s="370"/>
      <c r="H302" s="370"/>
      <c r="I302" s="370"/>
      <c r="J302" s="359" t="s">
        <v>781</v>
      </c>
      <c r="K302" s="359"/>
      <c r="L302" s="360"/>
      <c r="M302" s="170">
        <v>0.125</v>
      </c>
      <c r="N302" s="166">
        <v>0.45</v>
      </c>
    </row>
    <row r="303" spans="1:14" ht="23.1" customHeight="1" thickBot="1" x14ac:dyDescent="0.3">
      <c r="A303" s="177" t="s">
        <v>5</v>
      </c>
      <c r="B303" s="178" t="s">
        <v>209</v>
      </c>
      <c r="C303" s="141" t="s">
        <v>2</v>
      </c>
      <c r="D303" s="141" t="s">
        <v>3</v>
      </c>
      <c r="E303" s="236" t="s">
        <v>46</v>
      </c>
      <c r="F303" s="361" t="s">
        <v>33</v>
      </c>
      <c r="G303" s="361"/>
      <c r="H303" s="361"/>
      <c r="I303" s="361"/>
      <c r="J303" s="362" t="s">
        <v>34</v>
      </c>
      <c r="K303" s="362"/>
      <c r="L303" s="179" t="s">
        <v>780</v>
      </c>
      <c r="M303" s="170">
        <v>0.16666666666666699</v>
      </c>
      <c r="N303" s="166">
        <v>0.45</v>
      </c>
    </row>
    <row r="304" spans="1:14" ht="23.1" customHeight="1" x14ac:dyDescent="0.25">
      <c r="A304" s="392" t="s">
        <v>45</v>
      </c>
      <c r="B304" s="393" t="s">
        <v>0</v>
      </c>
      <c r="C304" s="467" t="s">
        <v>885</v>
      </c>
      <c r="D304" s="427">
        <v>4</v>
      </c>
      <c r="E304" s="428">
        <v>116</v>
      </c>
      <c r="F304" s="468" t="s">
        <v>802</v>
      </c>
      <c r="G304" s="399"/>
      <c r="H304" s="399"/>
      <c r="I304" s="399"/>
      <c r="J304" s="73">
        <v>25.2</v>
      </c>
      <c r="K304" s="397">
        <f>J304+J305+J306+J307</f>
        <v>40.200000000000003</v>
      </c>
      <c r="L304" s="418">
        <f>K304/11</f>
        <v>3.6545454545454548</v>
      </c>
      <c r="M304" s="170">
        <v>0.20833333333333301</v>
      </c>
      <c r="N304" s="166">
        <v>0.45</v>
      </c>
    </row>
    <row r="305" spans="1:14" ht="23.1" customHeight="1" x14ac:dyDescent="0.25">
      <c r="A305" s="355"/>
      <c r="B305" s="374"/>
      <c r="C305" s="383"/>
      <c r="D305" s="383"/>
      <c r="E305" s="366"/>
      <c r="F305" s="457" t="s">
        <v>41</v>
      </c>
      <c r="G305" s="366"/>
      <c r="H305" s="366"/>
      <c r="I305" s="366"/>
      <c r="J305" s="30">
        <v>0</v>
      </c>
      <c r="K305" s="389"/>
      <c r="L305" s="414"/>
      <c r="M305" s="170">
        <v>0.25</v>
      </c>
      <c r="N305" s="166">
        <v>0.45</v>
      </c>
    </row>
    <row r="306" spans="1:14" ht="23.1" customHeight="1" x14ac:dyDescent="0.25">
      <c r="A306" s="355"/>
      <c r="B306" s="374"/>
      <c r="C306" s="383"/>
      <c r="D306" s="383"/>
      <c r="E306" s="366"/>
      <c r="F306" s="457" t="s">
        <v>43</v>
      </c>
      <c r="G306" s="366"/>
      <c r="H306" s="366"/>
      <c r="I306" s="366"/>
      <c r="J306" s="30">
        <v>10</v>
      </c>
      <c r="K306" s="389"/>
      <c r="L306" s="414"/>
      <c r="M306" s="170">
        <v>0.29166666666666702</v>
      </c>
      <c r="N306" s="167">
        <v>0.6</v>
      </c>
    </row>
    <row r="307" spans="1:14" ht="23.1" customHeight="1" x14ac:dyDescent="0.25">
      <c r="A307" s="355"/>
      <c r="B307" s="374"/>
      <c r="C307" s="383"/>
      <c r="D307" s="383"/>
      <c r="E307" s="366"/>
      <c r="F307" s="454" t="s">
        <v>42</v>
      </c>
      <c r="G307" s="368"/>
      <c r="H307" s="368"/>
      <c r="I307" s="368"/>
      <c r="J307" s="254">
        <v>5</v>
      </c>
      <c r="K307" s="389"/>
      <c r="L307" s="414"/>
      <c r="M307" s="171">
        <v>0.33333333333333298</v>
      </c>
      <c r="N307" s="167">
        <v>0.6</v>
      </c>
    </row>
    <row r="308" spans="1:14" ht="23.1" customHeight="1" x14ac:dyDescent="0.25">
      <c r="A308" s="355"/>
      <c r="B308" s="160" t="s">
        <v>1</v>
      </c>
      <c r="C308" s="260" t="s">
        <v>886</v>
      </c>
      <c r="D308" s="235"/>
      <c r="E308" s="130">
        <v>126</v>
      </c>
      <c r="F308" s="465" t="s">
        <v>764</v>
      </c>
      <c r="G308" s="381"/>
      <c r="H308" s="381"/>
      <c r="I308" s="381"/>
      <c r="J308" s="44">
        <v>0</v>
      </c>
      <c r="K308" s="44">
        <f>J308</f>
        <v>0</v>
      </c>
      <c r="L308" s="59">
        <f>K308/11</f>
        <v>0</v>
      </c>
      <c r="M308" s="171">
        <v>0.375</v>
      </c>
      <c r="N308" s="167">
        <v>0.6</v>
      </c>
    </row>
    <row r="309" spans="1:14" ht="23.1" customHeight="1" x14ac:dyDescent="0.25">
      <c r="A309" s="355"/>
      <c r="B309" s="374" t="s">
        <v>0</v>
      </c>
      <c r="C309" s="469" t="s">
        <v>905</v>
      </c>
      <c r="D309" s="424">
        <v>5</v>
      </c>
      <c r="E309" s="425">
        <v>99</v>
      </c>
      <c r="F309" s="470" t="s">
        <v>906</v>
      </c>
      <c r="G309" s="368"/>
      <c r="H309" s="368"/>
      <c r="I309" s="368"/>
      <c r="J309" s="233">
        <v>15</v>
      </c>
      <c r="K309" s="389">
        <f>J309+J310+J311+J312</f>
        <v>61</v>
      </c>
      <c r="L309" s="414">
        <f>K309/11</f>
        <v>5.5454545454545459</v>
      </c>
      <c r="M309" s="171">
        <v>0.41666666666666702</v>
      </c>
      <c r="N309" s="167">
        <v>0.6</v>
      </c>
    </row>
    <row r="310" spans="1:14" ht="23.1" customHeight="1" x14ac:dyDescent="0.25">
      <c r="A310" s="355"/>
      <c r="B310" s="374"/>
      <c r="C310" s="383"/>
      <c r="D310" s="383"/>
      <c r="E310" s="366"/>
      <c r="F310" s="470" t="s">
        <v>907</v>
      </c>
      <c r="G310" s="368"/>
      <c r="H310" s="368"/>
      <c r="I310" s="368"/>
      <c r="J310" s="233">
        <v>15</v>
      </c>
      <c r="K310" s="389"/>
      <c r="L310" s="414"/>
      <c r="M310" s="171">
        <v>0.45833333333333298</v>
      </c>
      <c r="N310" s="167">
        <v>0.6</v>
      </c>
    </row>
    <row r="311" spans="1:14" ht="23.1" customHeight="1" x14ac:dyDescent="0.25">
      <c r="A311" s="355"/>
      <c r="B311" s="374"/>
      <c r="C311" s="383"/>
      <c r="D311" s="383"/>
      <c r="E311" s="366"/>
      <c r="F311" s="470" t="s">
        <v>565</v>
      </c>
      <c r="G311" s="368"/>
      <c r="H311" s="368"/>
      <c r="I311" s="368"/>
      <c r="J311" s="231">
        <v>7</v>
      </c>
      <c r="K311" s="389"/>
      <c r="L311" s="414"/>
      <c r="M311" s="171">
        <v>0.5</v>
      </c>
      <c r="N311" s="167">
        <v>0.6</v>
      </c>
    </row>
    <row r="312" spans="1:14" ht="23.1" customHeight="1" x14ac:dyDescent="0.25">
      <c r="A312" s="355"/>
      <c r="B312" s="374"/>
      <c r="C312" s="383"/>
      <c r="D312" s="383"/>
      <c r="E312" s="366"/>
      <c r="F312" s="470" t="s">
        <v>908</v>
      </c>
      <c r="G312" s="368"/>
      <c r="H312" s="368"/>
      <c r="I312" s="368"/>
      <c r="J312" s="231">
        <v>24</v>
      </c>
      <c r="K312" s="389"/>
      <c r="L312" s="414"/>
      <c r="M312" s="171">
        <v>0.54166666666666696</v>
      </c>
      <c r="N312" s="167">
        <v>0.6</v>
      </c>
    </row>
    <row r="313" spans="1:14" ht="23.1" customHeight="1" x14ac:dyDescent="0.25">
      <c r="A313" s="355"/>
      <c r="B313" s="160" t="s">
        <v>1</v>
      </c>
      <c r="C313" s="317" t="s">
        <v>909</v>
      </c>
      <c r="D313" s="235"/>
      <c r="E313" s="131">
        <v>146</v>
      </c>
      <c r="F313" s="380"/>
      <c r="G313" s="391"/>
      <c r="H313" s="391"/>
      <c r="I313" s="391"/>
      <c r="J313" s="47"/>
      <c r="K313" s="47">
        <f>J313</f>
        <v>0</v>
      </c>
      <c r="L313" s="59">
        <f>K313/11</f>
        <v>0</v>
      </c>
      <c r="M313" s="171">
        <v>0.58333333333333304</v>
      </c>
      <c r="N313" s="167">
        <v>0.6</v>
      </c>
    </row>
    <row r="314" spans="1:14" ht="23.1" customHeight="1" x14ac:dyDescent="0.25">
      <c r="A314" s="355"/>
      <c r="B314" s="374" t="s">
        <v>0</v>
      </c>
      <c r="C314" s="470" t="s">
        <v>910</v>
      </c>
      <c r="D314" s="430">
        <v>8</v>
      </c>
      <c r="E314" s="430">
        <v>245</v>
      </c>
      <c r="F314" s="470" t="s">
        <v>911</v>
      </c>
      <c r="G314" s="354"/>
      <c r="H314" s="354"/>
      <c r="I314" s="354"/>
      <c r="J314" s="231">
        <v>14</v>
      </c>
      <c r="K314" s="376">
        <f>J314+J315+J316+J317</f>
        <v>40</v>
      </c>
      <c r="L314" s="414">
        <f>K314/11</f>
        <v>3.6363636363636362</v>
      </c>
      <c r="M314" s="171">
        <v>0.625</v>
      </c>
      <c r="N314" s="167">
        <v>0.6</v>
      </c>
    </row>
    <row r="315" spans="1:14" ht="23.1" customHeight="1" x14ac:dyDescent="0.25">
      <c r="A315" s="355"/>
      <c r="B315" s="374"/>
      <c r="C315" s="368"/>
      <c r="D315" s="368"/>
      <c r="E315" s="368"/>
      <c r="F315" s="470" t="s">
        <v>912</v>
      </c>
      <c r="G315" s="354"/>
      <c r="H315" s="354"/>
      <c r="I315" s="354"/>
      <c r="J315" s="231">
        <v>6</v>
      </c>
      <c r="K315" s="376"/>
      <c r="L315" s="414"/>
      <c r="M315" s="171">
        <v>0.66666666666666696</v>
      </c>
      <c r="N315" s="167">
        <v>0.6</v>
      </c>
    </row>
    <row r="316" spans="1:14" ht="23.1" customHeight="1" x14ac:dyDescent="0.25">
      <c r="A316" s="355"/>
      <c r="B316" s="374"/>
      <c r="C316" s="368"/>
      <c r="D316" s="368"/>
      <c r="E316" s="368"/>
      <c r="F316" s="470" t="s">
        <v>913</v>
      </c>
      <c r="G316" s="354"/>
      <c r="H316" s="354"/>
      <c r="I316" s="354"/>
      <c r="J316" s="231">
        <v>3</v>
      </c>
      <c r="K316" s="376"/>
      <c r="L316" s="414"/>
      <c r="M316" s="171">
        <v>0.70833333333333304</v>
      </c>
      <c r="N316" s="167">
        <v>0.6</v>
      </c>
    </row>
    <row r="317" spans="1:14" ht="23.1" customHeight="1" x14ac:dyDescent="0.25">
      <c r="A317" s="355"/>
      <c r="B317" s="374"/>
      <c r="C317" s="368"/>
      <c r="D317" s="368"/>
      <c r="E317" s="368"/>
      <c r="F317" s="470" t="s">
        <v>914</v>
      </c>
      <c r="G317" s="368"/>
      <c r="H317" s="368"/>
      <c r="I317" s="368"/>
      <c r="J317" s="233">
        <v>17</v>
      </c>
      <c r="K317" s="376"/>
      <c r="L317" s="414"/>
      <c r="M317" s="171">
        <v>0.75</v>
      </c>
      <c r="N317" s="202">
        <v>0.75</v>
      </c>
    </row>
    <row r="318" spans="1:14" ht="23.1" customHeight="1" x14ac:dyDescent="0.25">
      <c r="A318" s="355"/>
      <c r="B318" s="160" t="s">
        <v>1</v>
      </c>
      <c r="C318" s="317" t="s">
        <v>915</v>
      </c>
      <c r="D318" s="235"/>
      <c r="E318" s="131">
        <v>219</v>
      </c>
      <c r="F318" s="458"/>
      <c r="G318" s="378"/>
      <c r="H318" s="378"/>
      <c r="I318" s="378"/>
      <c r="J318" s="48"/>
      <c r="K318" s="48">
        <f>J318</f>
        <v>0</v>
      </c>
      <c r="L318" s="59">
        <f>K318/11</f>
        <v>0</v>
      </c>
      <c r="M318" s="201">
        <v>0.79166666666666696</v>
      </c>
      <c r="N318" s="202">
        <v>0.75</v>
      </c>
    </row>
    <row r="319" spans="1:14" ht="23.1" customHeight="1" x14ac:dyDescent="0.25">
      <c r="A319" s="355"/>
      <c r="B319" s="234" t="s">
        <v>0</v>
      </c>
      <c r="C319" s="318" t="s">
        <v>916</v>
      </c>
      <c r="D319" s="248"/>
      <c r="E319" s="240">
        <v>147</v>
      </c>
      <c r="F319" s="454"/>
      <c r="G319" s="354"/>
      <c r="H319" s="354"/>
      <c r="I319" s="354"/>
      <c r="J319" s="231"/>
      <c r="K319" s="231">
        <f>J319</f>
        <v>0</v>
      </c>
      <c r="L319" s="239">
        <v>0</v>
      </c>
      <c r="M319" s="201">
        <v>0.83333333333333304</v>
      </c>
      <c r="N319" s="198">
        <v>0.6</v>
      </c>
    </row>
    <row r="320" spans="1:14" ht="23.1" customHeight="1" x14ac:dyDescent="0.25">
      <c r="A320" s="355" t="s">
        <v>11</v>
      </c>
      <c r="B320" s="356"/>
      <c r="C320" s="248"/>
      <c r="D320" s="240"/>
      <c r="E320" s="240"/>
      <c r="F320" s="354"/>
      <c r="G320" s="354"/>
      <c r="H320" s="354"/>
      <c r="I320" s="354"/>
      <c r="J320" s="231"/>
      <c r="K320" s="231">
        <f>J320</f>
        <v>0</v>
      </c>
      <c r="L320" s="239">
        <f>K320/11</f>
        <v>0</v>
      </c>
      <c r="M320" s="199">
        <v>0.875</v>
      </c>
      <c r="N320" s="198">
        <v>0.6</v>
      </c>
    </row>
    <row r="321" spans="1:14" ht="23.1" customHeight="1" x14ac:dyDescent="0.25">
      <c r="A321" s="337" t="s">
        <v>6</v>
      </c>
      <c r="B321" s="338"/>
      <c r="C321" s="249"/>
      <c r="D321" s="127"/>
      <c r="E321" s="127"/>
      <c r="F321" s="339"/>
      <c r="G321" s="339"/>
      <c r="H321" s="339"/>
      <c r="I321" s="339"/>
      <c r="J321" s="34"/>
      <c r="K321" s="34">
        <f>J321</f>
        <v>0</v>
      </c>
      <c r="L321" s="61">
        <f>K321/11</f>
        <v>0</v>
      </c>
      <c r="M321" s="199">
        <v>0.91666666666666696</v>
      </c>
      <c r="N321" s="198">
        <v>0.6</v>
      </c>
    </row>
    <row r="322" spans="1:14" ht="23.1" customHeight="1" x14ac:dyDescent="0.25">
      <c r="A322" s="337" t="s">
        <v>6</v>
      </c>
      <c r="B322" s="338"/>
      <c r="C322" s="241"/>
      <c r="D322" s="127"/>
      <c r="E322" s="127"/>
      <c r="F322" s="339"/>
      <c r="G322" s="339"/>
      <c r="H322" s="339"/>
      <c r="I322" s="339"/>
      <c r="J322" s="34"/>
      <c r="K322" s="34">
        <f>J322</f>
        <v>0</v>
      </c>
      <c r="L322" s="61">
        <f>K322/11</f>
        <v>0</v>
      </c>
      <c r="M322" s="199">
        <v>0.95833333333333304</v>
      </c>
      <c r="N322" s="198">
        <v>0.6</v>
      </c>
    </row>
    <row r="323" spans="1:14" ht="23.1" customHeight="1" thickBot="1" x14ac:dyDescent="0.3">
      <c r="A323" s="350" t="s">
        <v>286</v>
      </c>
      <c r="B323" s="351"/>
      <c r="C323" s="181">
        <f>D304+D308+D309+D313+D314+D318+D319+D320+D321+D322</f>
        <v>17</v>
      </c>
      <c r="D323" s="238" t="s">
        <v>287</v>
      </c>
      <c r="E323" s="181">
        <f>SUM(E304:E322)/7</f>
        <v>156.85714285714286</v>
      </c>
      <c r="F323" s="408"/>
      <c r="G323" s="409"/>
      <c r="H323" s="409"/>
      <c r="I323" s="351"/>
      <c r="J323" s="158" t="s">
        <v>115</v>
      </c>
      <c r="K323" s="158">
        <f>SUM(K304:K322)</f>
        <v>141.19999999999999</v>
      </c>
      <c r="L323" s="168">
        <f>SUM(L304:L322)</f>
        <v>12.836363636363638</v>
      </c>
      <c r="M323" s="172" t="s">
        <v>115</v>
      </c>
      <c r="N323" s="159">
        <f>SUM(N299:N322)</f>
        <v>13.949999999999996</v>
      </c>
    </row>
    <row r="324" spans="1:14" ht="23.1" customHeight="1" thickBot="1" x14ac:dyDescent="0.3"/>
    <row r="325" spans="1:14" ht="23.1" customHeight="1" thickBot="1" x14ac:dyDescent="0.3">
      <c r="A325" s="373" t="s">
        <v>211</v>
      </c>
      <c r="B325" s="340"/>
      <c r="C325" s="340"/>
      <c r="D325" s="340"/>
      <c r="E325" s="340"/>
      <c r="F325" s="340"/>
      <c r="G325" s="340"/>
      <c r="H325" s="340"/>
      <c r="I325" s="340"/>
      <c r="J325" s="340" t="s">
        <v>844</v>
      </c>
      <c r="K325" s="340"/>
      <c r="L325" s="431"/>
      <c r="M325" s="373" t="s">
        <v>206</v>
      </c>
      <c r="N325" s="341"/>
    </row>
    <row r="326" spans="1:14" ht="23.1" customHeight="1" x14ac:dyDescent="0.25">
      <c r="A326" s="342" t="s">
        <v>214</v>
      </c>
      <c r="B326" s="343"/>
      <c r="C326" s="343"/>
      <c r="D326" s="343"/>
      <c r="E326" s="344" t="s">
        <v>212</v>
      </c>
      <c r="F326" s="344"/>
      <c r="G326" s="344"/>
      <c r="H326" s="344"/>
      <c r="I326" s="344"/>
      <c r="J326" s="345" t="s">
        <v>788</v>
      </c>
      <c r="K326" s="345"/>
      <c r="L326" s="346"/>
      <c r="M326" s="200">
        <v>0</v>
      </c>
      <c r="N326" s="173">
        <v>0.6</v>
      </c>
    </row>
    <row r="327" spans="1:14" ht="23.1" customHeight="1" x14ac:dyDescent="0.25">
      <c r="A327" s="164" t="s">
        <v>193</v>
      </c>
      <c r="B327" s="232" t="s">
        <v>194</v>
      </c>
      <c r="C327" s="162" t="s">
        <v>197</v>
      </c>
      <c r="D327" s="232" t="s">
        <v>198</v>
      </c>
      <c r="E327" s="347" t="s">
        <v>200</v>
      </c>
      <c r="F327" s="347"/>
      <c r="G327" s="347"/>
      <c r="H327" s="347"/>
      <c r="I327" s="347"/>
      <c r="J327" s="348" t="s">
        <v>202</v>
      </c>
      <c r="K327" s="348"/>
      <c r="L327" s="349"/>
      <c r="M327" s="169">
        <v>4.1666666666666699E-2</v>
      </c>
      <c r="N327" s="165">
        <v>0.6</v>
      </c>
    </row>
    <row r="328" spans="1:14" ht="23.1" customHeight="1" x14ac:dyDescent="0.25">
      <c r="A328" s="164" t="s">
        <v>9</v>
      </c>
      <c r="B328" s="232" t="s">
        <v>195</v>
      </c>
      <c r="C328" s="162" t="s">
        <v>197</v>
      </c>
      <c r="D328" s="232" t="s">
        <v>198</v>
      </c>
      <c r="E328" s="369" t="s">
        <v>201</v>
      </c>
      <c r="F328" s="369"/>
      <c r="G328" s="369"/>
      <c r="H328" s="369"/>
      <c r="I328" s="369"/>
      <c r="J328" s="348" t="s">
        <v>203</v>
      </c>
      <c r="K328" s="348"/>
      <c r="L328" s="349"/>
      <c r="M328" s="169">
        <v>8.3333333333333301E-2</v>
      </c>
      <c r="N328" s="166">
        <v>0.45</v>
      </c>
    </row>
    <row r="329" spans="1:14" ht="23.1" customHeight="1" thickBot="1" x14ac:dyDescent="0.3">
      <c r="A329" s="174" t="s">
        <v>10</v>
      </c>
      <c r="B329" s="237" t="s">
        <v>196</v>
      </c>
      <c r="C329" s="176" t="s">
        <v>197</v>
      </c>
      <c r="D329" s="237" t="s">
        <v>199</v>
      </c>
      <c r="E329" s="370" t="s">
        <v>204</v>
      </c>
      <c r="F329" s="370"/>
      <c r="G329" s="370"/>
      <c r="H329" s="370"/>
      <c r="I329" s="370"/>
      <c r="J329" s="359" t="s">
        <v>781</v>
      </c>
      <c r="K329" s="359"/>
      <c r="L329" s="360"/>
      <c r="M329" s="170">
        <v>0.125</v>
      </c>
      <c r="N329" s="166">
        <v>0.45</v>
      </c>
    </row>
    <row r="330" spans="1:14" ht="23.1" customHeight="1" thickBot="1" x14ac:dyDescent="0.3">
      <c r="A330" s="177" t="s">
        <v>5</v>
      </c>
      <c r="B330" s="178" t="s">
        <v>209</v>
      </c>
      <c r="C330" s="141" t="s">
        <v>2</v>
      </c>
      <c r="D330" s="141" t="s">
        <v>3</v>
      </c>
      <c r="E330" s="236" t="s">
        <v>46</v>
      </c>
      <c r="F330" s="361" t="s">
        <v>33</v>
      </c>
      <c r="G330" s="361"/>
      <c r="H330" s="361"/>
      <c r="I330" s="361"/>
      <c r="J330" s="362" t="s">
        <v>34</v>
      </c>
      <c r="K330" s="362"/>
      <c r="L330" s="179" t="s">
        <v>780</v>
      </c>
      <c r="M330" s="170">
        <v>0.16666666666666699</v>
      </c>
      <c r="N330" s="166">
        <v>0.45</v>
      </c>
    </row>
    <row r="331" spans="1:14" ht="23.1" customHeight="1" x14ac:dyDescent="0.25">
      <c r="A331" s="392" t="s">
        <v>45</v>
      </c>
      <c r="B331" s="393" t="s">
        <v>0</v>
      </c>
      <c r="C331" s="471" t="s">
        <v>917</v>
      </c>
      <c r="D331" s="427">
        <v>5</v>
      </c>
      <c r="E331" s="428">
        <v>172</v>
      </c>
      <c r="F331" s="472" t="s">
        <v>918</v>
      </c>
      <c r="G331" s="399"/>
      <c r="H331" s="399"/>
      <c r="I331" s="399"/>
      <c r="J331" s="73">
        <v>30</v>
      </c>
      <c r="K331" s="397">
        <f>J331+J332+J333+J334</f>
        <v>30</v>
      </c>
      <c r="L331" s="418">
        <f>K331/11</f>
        <v>2.7272727272727271</v>
      </c>
      <c r="M331" s="170">
        <v>0.20833333333333301</v>
      </c>
      <c r="N331" s="166">
        <v>0.45</v>
      </c>
    </row>
    <row r="332" spans="1:14" ht="23.1" customHeight="1" x14ac:dyDescent="0.25">
      <c r="A332" s="355"/>
      <c r="B332" s="374"/>
      <c r="C332" s="383"/>
      <c r="D332" s="383"/>
      <c r="E332" s="366"/>
      <c r="F332" s="457"/>
      <c r="G332" s="366"/>
      <c r="H332" s="366"/>
      <c r="I332" s="366"/>
      <c r="J332" s="30"/>
      <c r="K332" s="389"/>
      <c r="L332" s="414"/>
      <c r="M332" s="170">
        <v>0.25</v>
      </c>
      <c r="N332" s="166">
        <v>0.45</v>
      </c>
    </row>
    <row r="333" spans="1:14" ht="23.1" customHeight="1" x14ac:dyDescent="0.25">
      <c r="A333" s="355"/>
      <c r="B333" s="374"/>
      <c r="C333" s="383"/>
      <c r="D333" s="383"/>
      <c r="E333" s="366"/>
      <c r="F333" s="420"/>
      <c r="G333" s="366"/>
      <c r="H333" s="366"/>
      <c r="I333" s="366"/>
      <c r="J333" s="30"/>
      <c r="K333" s="389"/>
      <c r="L333" s="414"/>
      <c r="M333" s="170">
        <v>0.29166666666666702</v>
      </c>
      <c r="N333" s="167">
        <v>0.6</v>
      </c>
    </row>
    <row r="334" spans="1:14" ht="23.1" customHeight="1" x14ac:dyDescent="0.25">
      <c r="A334" s="355"/>
      <c r="B334" s="374"/>
      <c r="C334" s="383"/>
      <c r="D334" s="383"/>
      <c r="E334" s="366"/>
      <c r="F334" s="449"/>
      <c r="G334" s="368"/>
      <c r="H334" s="368"/>
      <c r="I334" s="368"/>
      <c r="J334" s="233"/>
      <c r="K334" s="389"/>
      <c r="L334" s="414"/>
      <c r="M334" s="171">
        <v>0.33333333333333298</v>
      </c>
      <c r="N334" s="167">
        <v>0.6</v>
      </c>
    </row>
    <row r="335" spans="1:14" ht="23.1" customHeight="1" x14ac:dyDescent="0.25">
      <c r="A335" s="355"/>
      <c r="B335" s="160" t="s">
        <v>1</v>
      </c>
      <c r="C335" s="247"/>
      <c r="D335" s="235"/>
      <c r="E335" s="130"/>
      <c r="F335" s="380"/>
      <c r="G335" s="381"/>
      <c r="H335" s="381"/>
      <c r="I335" s="381"/>
      <c r="J335" s="44"/>
      <c r="K335" s="44">
        <f>J335</f>
        <v>0</v>
      </c>
      <c r="L335" s="59">
        <f>K335/11</f>
        <v>0</v>
      </c>
      <c r="M335" s="171">
        <v>0.375</v>
      </c>
      <c r="N335" s="167">
        <v>0.6</v>
      </c>
    </row>
    <row r="336" spans="1:14" ht="23.1" customHeight="1" x14ac:dyDescent="0.25">
      <c r="A336" s="355"/>
      <c r="B336" s="374" t="s">
        <v>0</v>
      </c>
      <c r="C336" s="469" t="s">
        <v>919</v>
      </c>
      <c r="D336" s="424">
        <v>3.5</v>
      </c>
      <c r="E336" s="425">
        <v>71</v>
      </c>
      <c r="F336" s="470" t="s">
        <v>920</v>
      </c>
      <c r="G336" s="368"/>
      <c r="H336" s="368"/>
      <c r="I336" s="368"/>
      <c r="J336" s="233">
        <v>10</v>
      </c>
      <c r="K336" s="389">
        <f>J336+J337+J338+J339</f>
        <v>38</v>
      </c>
      <c r="L336" s="414">
        <f>K336/11</f>
        <v>3.4545454545454546</v>
      </c>
      <c r="M336" s="171">
        <v>0.41666666666666702</v>
      </c>
      <c r="N336" s="167">
        <v>0.6</v>
      </c>
    </row>
    <row r="337" spans="1:14" ht="23.1" customHeight="1" x14ac:dyDescent="0.25">
      <c r="A337" s="355"/>
      <c r="B337" s="374"/>
      <c r="C337" s="383"/>
      <c r="D337" s="383"/>
      <c r="E337" s="366"/>
      <c r="F337" s="470" t="s">
        <v>185</v>
      </c>
      <c r="G337" s="368"/>
      <c r="H337" s="368"/>
      <c r="I337" s="368"/>
      <c r="J337" s="233">
        <v>10</v>
      </c>
      <c r="K337" s="389"/>
      <c r="L337" s="414"/>
      <c r="M337" s="171">
        <v>0.45833333333333298</v>
      </c>
      <c r="N337" s="167">
        <v>0.6</v>
      </c>
    </row>
    <row r="338" spans="1:14" ht="23.1" customHeight="1" x14ac:dyDescent="0.25">
      <c r="A338" s="355"/>
      <c r="B338" s="374"/>
      <c r="C338" s="383"/>
      <c r="D338" s="383"/>
      <c r="E338" s="366"/>
      <c r="F338" s="470" t="s">
        <v>921</v>
      </c>
      <c r="G338" s="368"/>
      <c r="H338" s="368"/>
      <c r="I338" s="368"/>
      <c r="J338" s="231">
        <v>18</v>
      </c>
      <c r="K338" s="389"/>
      <c r="L338" s="414"/>
      <c r="M338" s="171">
        <v>0.5</v>
      </c>
      <c r="N338" s="167">
        <v>0.6</v>
      </c>
    </row>
    <row r="339" spans="1:14" ht="23.1" customHeight="1" x14ac:dyDescent="0.25">
      <c r="A339" s="355"/>
      <c r="B339" s="374"/>
      <c r="C339" s="383"/>
      <c r="D339" s="383"/>
      <c r="E339" s="366"/>
      <c r="F339" s="454"/>
      <c r="G339" s="368"/>
      <c r="H339" s="368"/>
      <c r="I339" s="368"/>
      <c r="J339" s="231"/>
      <c r="K339" s="389"/>
      <c r="L339" s="414"/>
      <c r="M339" s="171">
        <v>0.54166666666666696</v>
      </c>
      <c r="N339" s="167">
        <v>0.6</v>
      </c>
    </row>
    <row r="340" spans="1:14" ht="23.1" customHeight="1" x14ac:dyDescent="0.25">
      <c r="A340" s="355"/>
      <c r="B340" s="160" t="s">
        <v>1</v>
      </c>
      <c r="C340" s="247"/>
      <c r="D340" s="235"/>
      <c r="E340" s="131"/>
      <c r="F340" s="380"/>
      <c r="G340" s="391"/>
      <c r="H340" s="391"/>
      <c r="I340" s="391"/>
      <c r="J340" s="47"/>
      <c r="K340" s="47">
        <f>J340</f>
        <v>0</v>
      </c>
      <c r="L340" s="59">
        <f>K340/11</f>
        <v>0</v>
      </c>
      <c r="M340" s="171">
        <v>0.58333333333333304</v>
      </c>
      <c r="N340" s="167">
        <v>0.6</v>
      </c>
    </row>
    <row r="341" spans="1:14" ht="23.1" customHeight="1" x14ac:dyDescent="0.25">
      <c r="A341" s="355"/>
      <c r="B341" s="374" t="s">
        <v>0</v>
      </c>
      <c r="C341" s="470" t="s">
        <v>922</v>
      </c>
      <c r="D341" s="430">
        <v>4</v>
      </c>
      <c r="E341" s="430">
        <v>100</v>
      </c>
      <c r="F341" s="470" t="s">
        <v>923</v>
      </c>
      <c r="G341" s="354"/>
      <c r="H341" s="354"/>
      <c r="I341" s="354"/>
      <c r="J341" s="231">
        <v>15</v>
      </c>
      <c r="K341" s="376">
        <f>J341+J342+J343+J344</f>
        <v>45</v>
      </c>
      <c r="L341" s="414">
        <f>K341/11</f>
        <v>4.0909090909090908</v>
      </c>
      <c r="M341" s="171">
        <v>0.625</v>
      </c>
      <c r="N341" s="167">
        <v>0.6</v>
      </c>
    </row>
    <row r="342" spans="1:14" ht="23.1" customHeight="1" x14ac:dyDescent="0.25">
      <c r="A342" s="355"/>
      <c r="B342" s="374"/>
      <c r="C342" s="368"/>
      <c r="D342" s="368"/>
      <c r="E342" s="368"/>
      <c r="F342" s="470" t="s">
        <v>924</v>
      </c>
      <c r="G342" s="354"/>
      <c r="H342" s="354"/>
      <c r="I342" s="354"/>
      <c r="J342" s="231">
        <v>30</v>
      </c>
      <c r="K342" s="376"/>
      <c r="L342" s="414"/>
      <c r="M342" s="171">
        <v>0.66666666666666696</v>
      </c>
      <c r="N342" s="167">
        <v>0.6</v>
      </c>
    </row>
    <row r="343" spans="1:14" ht="23.1" customHeight="1" x14ac:dyDescent="0.25">
      <c r="A343" s="355"/>
      <c r="B343" s="374"/>
      <c r="C343" s="368"/>
      <c r="D343" s="368"/>
      <c r="E343" s="368"/>
      <c r="F343" s="454"/>
      <c r="G343" s="354"/>
      <c r="H343" s="354"/>
      <c r="I343" s="354"/>
      <c r="J343" s="231"/>
      <c r="K343" s="376"/>
      <c r="L343" s="414"/>
      <c r="M343" s="171">
        <v>0.70833333333333304</v>
      </c>
      <c r="N343" s="167">
        <v>0.6</v>
      </c>
    </row>
    <row r="344" spans="1:14" ht="23.1" customHeight="1" x14ac:dyDescent="0.25">
      <c r="A344" s="355"/>
      <c r="B344" s="374"/>
      <c r="C344" s="368"/>
      <c r="D344" s="368"/>
      <c r="E344" s="368"/>
      <c r="F344" s="368"/>
      <c r="G344" s="368"/>
      <c r="H344" s="368"/>
      <c r="I344" s="368"/>
      <c r="J344" s="233"/>
      <c r="K344" s="376"/>
      <c r="L344" s="414"/>
      <c r="M344" s="171">
        <v>0.75</v>
      </c>
      <c r="N344" s="202">
        <v>0.75</v>
      </c>
    </row>
    <row r="345" spans="1:14" ht="23.1" customHeight="1" x14ac:dyDescent="0.25">
      <c r="A345" s="355"/>
      <c r="B345" s="160" t="s">
        <v>1</v>
      </c>
      <c r="C345" s="317" t="s">
        <v>925</v>
      </c>
      <c r="D345" s="235"/>
      <c r="E345" s="131">
        <v>107</v>
      </c>
      <c r="F345" s="473" t="s">
        <v>683</v>
      </c>
      <c r="G345" s="378"/>
      <c r="H345" s="378"/>
      <c r="I345" s="378"/>
      <c r="J345" s="48">
        <v>9</v>
      </c>
      <c r="K345" s="48">
        <f>J345</f>
        <v>9</v>
      </c>
      <c r="L345" s="59">
        <f>K345/11</f>
        <v>0.81818181818181823</v>
      </c>
      <c r="M345" s="201">
        <v>0.79166666666666696</v>
      </c>
      <c r="N345" s="202">
        <v>0.75</v>
      </c>
    </row>
    <row r="346" spans="1:14" ht="23.1" customHeight="1" x14ac:dyDescent="0.25">
      <c r="A346" s="355"/>
      <c r="B346" s="234" t="s">
        <v>0</v>
      </c>
      <c r="C346" s="318" t="s">
        <v>926</v>
      </c>
      <c r="D346" s="318"/>
      <c r="E346" s="240">
        <v>120</v>
      </c>
      <c r="F346" s="454"/>
      <c r="G346" s="354"/>
      <c r="H346" s="354"/>
      <c r="I346" s="354"/>
      <c r="J346" s="231"/>
      <c r="K346" s="231">
        <f>J346</f>
        <v>0</v>
      </c>
      <c r="L346" s="239">
        <v>0</v>
      </c>
      <c r="M346" s="201">
        <v>0.83333333333333304</v>
      </c>
      <c r="N346" s="198">
        <v>0.6</v>
      </c>
    </row>
    <row r="347" spans="1:14" ht="23.1" customHeight="1" x14ac:dyDescent="0.25">
      <c r="A347" s="355" t="s">
        <v>11</v>
      </c>
      <c r="B347" s="356"/>
      <c r="C347" s="318" t="s">
        <v>927</v>
      </c>
      <c r="D347" s="240">
        <v>1.5</v>
      </c>
      <c r="E347" s="240">
        <v>185</v>
      </c>
      <c r="F347" s="354"/>
      <c r="G347" s="354"/>
      <c r="H347" s="354"/>
      <c r="I347" s="354"/>
      <c r="J347" s="231"/>
      <c r="K347" s="231">
        <f>J347</f>
        <v>0</v>
      </c>
      <c r="L347" s="239">
        <f>K347/11</f>
        <v>0</v>
      </c>
      <c r="M347" s="199">
        <v>0.875</v>
      </c>
      <c r="N347" s="198">
        <v>0.6</v>
      </c>
    </row>
    <row r="348" spans="1:14" ht="23.1" customHeight="1" x14ac:dyDescent="0.25">
      <c r="A348" s="337" t="s">
        <v>6</v>
      </c>
      <c r="B348" s="338"/>
      <c r="C348" s="319" t="s">
        <v>894</v>
      </c>
      <c r="D348" s="127"/>
      <c r="E348" s="127">
        <v>139</v>
      </c>
      <c r="F348" s="339"/>
      <c r="G348" s="339"/>
      <c r="H348" s="339"/>
      <c r="I348" s="339"/>
      <c r="J348" s="34"/>
      <c r="K348" s="34">
        <f>J348</f>
        <v>0</v>
      </c>
      <c r="L348" s="61">
        <f>K348/11</f>
        <v>0</v>
      </c>
      <c r="M348" s="199">
        <v>0.91666666666666696</v>
      </c>
      <c r="N348" s="198">
        <v>0.6</v>
      </c>
    </row>
    <row r="349" spans="1:14" ht="23.1" customHeight="1" x14ac:dyDescent="0.25">
      <c r="A349" s="337" t="s">
        <v>6</v>
      </c>
      <c r="B349" s="338"/>
      <c r="C349" s="241"/>
      <c r="D349" s="127"/>
      <c r="E349" s="127"/>
      <c r="F349" s="339"/>
      <c r="G349" s="339"/>
      <c r="H349" s="339"/>
      <c r="I349" s="339"/>
      <c r="J349" s="34"/>
      <c r="K349" s="34">
        <f>J349</f>
        <v>0</v>
      </c>
      <c r="L349" s="61">
        <f>K349/11</f>
        <v>0</v>
      </c>
      <c r="M349" s="199">
        <v>0.95833333333333304</v>
      </c>
      <c r="N349" s="198">
        <v>0.6</v>
      </c>
    </row>
    <row r="350" spans="1:14" ht="23.1" customHeight="1" thickBot="1" x14ac:dyDescent="0.3">
      <c r="A350" s="350" t="s">
        <v>286</v>
      </c>
      <c r="B350" s="351"/>
      <c r="C350" s="181">
        <f>D331+D335+D336+D340+D341+D345+D346+D347+D348+D349</f>
        <v>14</v>
      </c>
      <c r="D350" s="238" t="s">
        <v>287</v>
      </c>
      <c r="E350" s="181">
        <f>SUM(E331:E349)/7</f>
        <v>127.71428571428571</v>
      </c>
      <c r="F350" s="408"/>
      <c r="G350" s="409"/>
      <c r="H350" s="409"/>
      <c r="I350" s="351"/>
      <c r="J350" s="158" t="s">
        <v>115</v>
      </c>
      <c r="K350" s="158">
        <f>SUM(K331:K349)</f>
        <v>122</v>
      </c>
      <c r="L350" s="168">
        <f>SUM(L331:L349)</f>
        <v>11.090909090909092</v>
      </c>
      <c r="M350" s="172" t="s">
        <v>115</v>
      </c>
      <c r="N350" s="159">
        <f>SUM(N326:N349)</f>
        <v>13.949999999999996</v>
      </c>
    </row>
    <row r="351" spans="1:14" ht="23.1" customHeight="1" thickBot="1" x14ac:dyDescent="0.3"/>
    <row r="352" spans="1:14" ht="23.1" customHeight="1" thickBot="1" x14ac:dyDescent="0.3">
      <c r="A352" s="373" t="s">
        <v>211</v>
      </c>
      <c r="B352" s="340"/>
      <c r="C352" s="340"/>
      <c r="D352" s="340"/>
      <c r="E352" s="340"/>
      <c r="F352" s="340"/>
      <c r="G352" s="340"/>
      <c r="H352" s="340"/>
      <c r="I352" s="340"/>
      <c r="J352" s="340" t="s">
        <v>845</v>
      </c>
      <c r="K352" s="340"/>
      <c r="L352" s="431"/>
      <c r="M352" s="373" t="s">
        <v>206</v>
      </c>
      <c r="N352" s="341"/>
    </row>
    <row r="353" spans="1:14" ht="23.1" customHeight="1" x14ac:dyDescent="0.25">
      <c r="A353" s="342" t="s">
        <v>214</v>
      </c>
      <c r="B353" s="343"/>
      <c r="C353" s="343"/>
      <c r="D353" s="343"/>
      <c r="E353" s="344" t="s">
        <v>212</v>
      </c>
      <c r="F353" s="344"/>
      <c r="G353" s="344"/>
      <c r="H353" s="344"/>
      <c r="I353" s="344"/>
      <c r="J353" s="345" t="s">
        <v>788</v>
      </c>
      <c r="K353" s="345"/>
      <c r="L353" s="346"/>
      <c r="M353" s="200">
        <v>0</v>
      </c>
      <c r="N353" s="173">
        <v>0.6</v>
      </c>
    </row>
    <row r="354" spans="1:14" ht="23.1" customHeight="1" x14ac:dyDescent="0.25">
      <c r="A354" s="164" t="s">
        <v>193</v>
      </c>
      <c r="B354" s="232" t="s">
        <v>194</v>
      </c>
      <c r="C354" s="162" t="s">
        <v>197</v>
      </c>
      <c r="D354" s="232" t="s">
        <v>198</v>
      </c>
      <c r="E354" s="347" t="s">
        <v>200</v>
      </c>
      <c r="F354" s="347"/>
      <c r="G354" s="347"/>
      <c r="H354" s="347"/>
      <c r="I354" s="347"/>
      <c r="J354" s="348" t="s">
        <v>202</v>
      </c>
      <c r="K354" s="348"/>
      <c r="L354" s="349"/>
      <c r="M354" s="169">
        <v>4.1666666666666699E-2</v>
      </c>
      <c r="N354" s="165">
        <v>0.6</v>
      </c>
    </row>
    <row r="355" spans="1:14" ht="23.1" customHeight="1" x14ac:dyDescent="0.25">
      <c r="A355" s="164" t="s">
        <v>9</v>
      </c>
      <c r="B355" s="232" t="s">
        <v>195</v>
      </c>
      <c r="C355" s="162" t="s">
        <v>197</v>
      </c>
      <c r="D355" s="232" t="s">
        <v>198</v>
      </c>
      <c r="E355" s="369" t="s">
        <v>201</v>
      </c>
      <c r="F355" s="369"/>
      <c r="G355" s="369"/>
      <c r="H355" s="369"/>
      <c r="I355" s="369"/>
      <c r="J355" s="348" t="s">
        <v>203</v>
      </c>
      <c r="K355" s="348"/>
      <c r="L355" s="349"/>
      <c r="M355" s="169">
        <v>8.3333333333333301E-2</v>
      </c>
      <c r="N355" s="166">
        <v>0.45</v>
      </c>
    </row>
    <row r="356" spans="1:14" ht="23.1" customHeight="1" thickBot="1" x14ac:dyDescent="0.3">
      <c r="A356" s="174" t="s">
        <v>10</v>
      </c>
      <c r="B356" s="237" t="s">
        <v>196</v>
      </c>
      <c r="C356" s="176" t="s">
        <v>197</v>
      </c>
      <c r="D356" s="237" t="s">
        <v>199</v>
      </c>
      <c r="E356" s="370" t="s">
        <v>204</v>
      </c>
      <c r="F356" s="370"/>
      <c r="G356" s="370"/>
      <c r="H356" s="370"/>
      <c r="I356" s="370"/>
      <c r="J356" s="359" t="s">
        <v>781</v>
      </c>
      <c r="K356" s="359"/>
      <c r="L356" s="360"/>
      <c r="M356" s="170">
        <v>0.125</v>
      </c>
      <c r="N356" s="166">
        <v>0.45</v>
      </c>
    </row>
    <row r="357" spans="1:14" ht="23.1" customHeight="1" thickBot="1" x14ac:dyDescent="0.3">
      <c r="A357" s="177" t="s">
        <v>5</v>
      </c>
      <c r="B357" s="178" t="s">
        <v>209</v>
      </c>
      <c r="C357" s="141" t="s">
        <v>2</v>
      </c>
      <c r="D357" s="141" t="s">
        <v>3</v>
      </c>
      <c r="E357" s="236" t="s">
        <v>46</v>
      </c>
      <c r="F357" s="361" t="s">
        <v>33</v>
      </c>
      <c r="G357" s="361"/>
      <c r="H357" s="361"/>
      <c r="I357" s="361"/>
      <c r="J357" s="362" t="s">
        <v>34</v>
      </c>
      <c r="K357" s="362"/>
      <c r="L357" s="179" t="s">
        <v>780</v>
      </c>
      <c r="M357" s="170">
        <v>0.16666666666666699</v>
      </c>
      <c r="N357" s="166">
        <v>0.45</v>
      </c>
    </row>
    <row r="358" spans="1:14" ht="23.1" customHeight="1" x14ac:dyDescent="0.25">
      <c r="A358" s="392" t="s">
        <v>45</v>
      </c>
      <c r="B358" s="393" t="s">
        <v>0</v>
      </c>
      <c r="C358" s="471" t="s">
        <v>928</v>
      </c>
      <c r="D358" s="427">
        <v>4.5999999999999996</v>
      </c>
      <c r="E358" s="428">
        <v>162</v>
      </c>
      <c r="F358" s="472" t="s">
        <v>726</v>
      </c>
      <c r="G358" s="399"/>
      <c r="H358" s="399"/>
      <c r="I358" s="399"/>
      <c r="J358" s="73">
        <v>15</v>
      </c>
      <c r="K358" s="397">
        <f>J358+J359+J360+J361</f>
        <v>28</v>
      </c>
      <c r="L358" s="418">
        <f>K358/11</f>
        <v>2.5454545454545454</v>
      </c>
      <c r="M358" s="170">
        <v>0.20833333333333301</v>
      </c>
      <c r="N358" s="166">
        <v>0.45</v>
      </c>
    </row>
    <row r="359" spans="1:14" ht="23.1" customHeight="1" x14ac:dyDescent="0.25">
      <c r="A359" s="355"/>
      <c r="B359" s="374"/>
      <c r="C359" s="383"/>
      <c r="D359" s="383"/>
      <c r="E359" s="366"/>
      <c r="F359" s="474" t="s">
        <v>42</v>
      </c>
      <c r="G359" s="366"/>
      <c r="H359" s="366"/>
      <c r="I359" s="366"/>
      <c r="J359" s="30">
        <v>4</v>
      </c>
      <c r="K359" s="389"/>
      <c r="L359" s="414"/>
      <c r="M359" s="170">
        <v>0.25</v>
      </c>
      <c r="N359" s="166">
        <v>0.45</v>
      </c>
    </row>
    <row r="360" spans="1:14" ht="23.1" customHeight="1" x14ac:dyDescent="0.25">
      <c r="A360" s="355"/>
      <c r="B360" s="374"/>
      <c r="C360" s="383"/>
      <c r="D360" s="383"/>
      <c r="E360" s="366"/>
      <c r="F360" s="474" t="s">
        <v>43</v>
      </c>
      <c r="G360" s="366"/>
      <c r="H360" s="366"/>
      <c r="I360" s="366"/>
      <c r="J360" s="30">
        <v>9</v>
      </c>
      <c r="K360" s="389"/>
      <c r="L360" s="414"/>
      <c r="M360" s="170">
        <v>0.29166666666666702</v>
      </c>
      <c r="N360" s="167">
        <v>0.6</v>
      </c>
    </row>
    <row r="361" spans="1:14" ht="23.1" customHeight="1" x14ac:dyDescent="0.25">
      <c r="A361" s="355"/>
      <c r="B361" s="374"/>
      <c r="C361" s="383"/>
      <c r="D361" s="383"/>
      <c r="E361" s="366"/>
      <c r="F361" s="470" t="s">
        <v>929</v>
      </c>
      <c r="G361" s="368"/>
      <c r="H361" s="368"/>
      <c r="I361" s="368"/>
      <c r="J361" s="233">
        <v>0</v>
      </c>
      <c r="K361" s="389"/>
      <c r="L361" s="414"/>
      <c r="M361" s="171">
        <v>0.33333333333333298</v>
      </c>
      <c r="N361" s="167">
        <v>0.6</v>
      </c>
    </row>
    <row r="362" spans="1:14" ht="23.1" customHeight="1" x14ac:dyDescent="0.25">
      <c r="A362" s="355"/>
      <c r="B362" s="160" t="s">
        <v>1</v>
      </c>
      <c r="C362" s="247"/>
      <c r="D362" s="235"/>
      <c r="E362" s="130"/>
      <c r="F362" s="380"/>
      <c r="G362" s="381"/>
      <c r="H362" s="381"/>
      <c r="I362" s="381"/>
      <c r="J362" s="44"/>
      <c r="K362" s="44">
        <f>J362</f>
        <v>0</v>
      </c>
      <c r="L362" s="59">
        <f>K362/11</f>
        <v>0</v>
      </c>
      <c r="M362" s="171">
        <v>0.375</v>
      </c>
      <c r="N362" s="167">
        <v>0.6</v>
      </c>
    </row>
    <row r="363" spans="1:14" ht="23.1" customHeight="1" x14ac:dyDescent="0.25">
      <c r="A363" s="355"/>
      <c r="B363" s="374" t="s">
        <v>0</v>
      </c>
      <c r="C363" s="469" t="s">
        <v>930</v>
      </c>
      <c r="D363" s="424">
        <v>5</v>
      </c>
      <c r="E363" s="425">
        <v>113</v>
      </c>
      <c r="F363" s="470" t="s">
        <v>931</v>
      </c>
      <c r="G363" s="368"/>
      <c r="H363" s="368"/>
      <c r="I363" s="368"/>
      <c r="J363" s="233">
        <v>15</v>
      </c>
      <c r="K363" s="389">
        <f>J363+J364+J365+J366</f>
        <v>57</v>
      </c>
      <c r="L363" s="414">
        <f>K363/11</f>
        <v>5.1818181818181817</v>
      </c>
      <c r="M363" s="171">
        <v>0.41666666666666702</v>
      </c>
      <c r="N363" s="167">
        <v>0.6</v>
      </c>
    </row>
    <row r="364" spans="1:14" ht="23.1" customHeight="1" x14ac:dyDescent="0.25">
      <c r="A364" s="355"/>
      <c r="B364" s="374"/>
      <c r="C364" s="383"/>
      <c r="D364" s="383"/>
      <c r="E364" s="366"/>
      <c r="F364" s="470" t="s">
        <v>932</v>
      </c>
      <c r="G364" s="368"/>
      <c r="H364" s="368"/>
      <c r="I364" s="368"/>
      <c r="J364" s="233">
        <v>42</v>
      </c>
      <c r="K364" s="389"/>
      <c r="L364" s="414"/>
      <c r="M364" s="171">
        <v>0.45833333333333298</v>
      </c>
      <c r="N364" s="167">
        <v>0.6</v>
      </c>
    </row>
    <row r="365" spans="1:14" ht="23.1" customHeight="1" x14ac:dyDescent="0.25">
      <c r="A365" s="355"/>
      <c r="B365" s="374"/>
      <c r="C365" s="383"/>
      <c r="D365" s="383"/>
      <c r="E365" s="366"/>
      <c r="F365" s="454"/>
      <c r="G365" s="368"/>
      <c r="H365" s="368"/>
      <c r="I365" s="368"/>
      <c r="J365" s="231"/>
      <c r="K365" s="389"/>
      <c r="L365" s="414"/>
      <c r="M365" s="171">
        <v>0.5</v>
      </c>
      <c r="N365" s="167">
        <v>0.6</v>
      </c>
    </row>
    <row r="366" spans="1:14" ht="23.1" customHeight="1" x14ac:dyDescent="0.25">
      <c r="A366" s="355"/>
      <c r="B366" s="374"/>
      <c r="C366" s="383"/>
      <c r="D366" s="383"/>
      <c r="E366" s="366"/>
      <c r="F366" s="454"/>
      <c r="G366" s="368"/>
      <c r="H366" s="368"/>
      <c r="I366" s="368"/>
      <c r="J366" s="231"/>
      <c r="K366" s="389"/>
      <c r="L366" s="414"/>
      <c r="M366" s="171">
        <v>0.54166666666666696</v>
      </c>
      <c r="N366" s="167">
        <v>0.6</v>
      </c>
    </row>
    <row r="367" spans="1:14" ht="23.1" customHeight="1" x14ac:dyDescent="0.25">
      <c r="A367" s="355"/>
      <c r="B367" s="160" t="s">
        <v>1</v>
      </c>
      <c r="C367" s="317" t="s">
        <v>933</v>
      </c>
      <c r="D367" s="235"/>
      <c r="E367" s="131">
        <v>83</v>
      </c>
      <c r="F367" s="380"/>
      <c r="G367" s="391"/>
      <c r="H367" s="391"/>
      <c r="I367" s="391"/>
      <c r="J367" s="47"/>
      <c r="K367" s="47">
        <f>J367</f>
        <v>0</v>
      </c>
      <c r="L367" s="59">
        <f>K367/11</f>
        <v>0</v>
      </c>
      <c r="M367" s="171">
        <v>0.58333333333333304</v>
      </c>
      <c r="N367" s="167">
        <v>0.6</v>
      </c>
    </row>
    <row r="368" spans="1:14" ht="23.1" customHeight="1" x14ac:dyDescent="0.25">
      <c r="A368" s="355"/>
      <c r="B368" s="374" t="s">
        <v>0</v>
      </c>
      <c r="C368" s="470" t="s">
        <v>934</v>
      </c>
      <c r="D368" s="430">
        <v>3.5</v>
      </c>
      <c r="E368" s="430">
        <v>102</v>
      </c>
      <c r="F368" s="470" t="s">
        <v>935</v>
      </c>
      <c r="G368" s="354"/>
      <c r="H368" s="354"/>
      <c r="I368" s="354"/>
      <c r="J368" s="231">
        <v>10</v>
      </c>
      <c r="K368" s="376">
        <f>J368+J369+J370+J371</f>
        <v>40</v>
      </c>
      <c r="L368" s="414">
        <f>K368/11</f>
        <v>3.6363636363636362</v>
      </c>
      <c r="M368" s="171">
        <v>0.625</v>
      </c>
      <c r="N368" s="167">
        <v>0.6</v>
      </c>
    </row>
    <row r="369" spans="1:14" ht="23.1" customHeight="1" x14ac:dyDescent="0.25">
      <c r="A369" s="355"/>
      <c r="B369" s="374"/>
      <c r="C369" s="368"/>
      <c r="D369" s="368"/>
      <c r="E369" s="368"/>
      <c r="F369" s="470" t="s">
        <v>185</v>
      </c>
      <c r="G369" s="354"/>
      <c r="H369" s="354"/>
      <c r="I369" s="354"/>
      <c r="J369" s="231">
        <v>10</v>
      </c>
      <c r="K369" s="376"/>
      <c r="L369" s="414"/>
      <c r="M369" s="171">
        <v>0.66666666666666696</v>
      </c>
      <c r="N369" s="167">
        <v>0.6</v>
      </c>
    </row>
    <row r="370" spans="1:14" ht="23.1" customHeight="1" x14ac:dyDescent="0.25">
      <c r="A370" s="355"/>
      <c r="B370" s="374"/>
      <c r="C370" s="368"/>
      <c r="D370" s="368"/>
      <c r="E370" s="368"/>
      <c r="F370" s="470" t="s">
        <v>936</v>
      </c>
      <c r="G370" s="354"/>
      <c r="H370" s="354"/>
      <c r="I370" s="354"/>
      <c r="J370" s="231">
        <v>20</v>
      </c>
      <c r="K370" s="376"/>
      <c r="L370" s="414"/>
      <c r="M370" s="171">
        <v>0.70833333333333304</v>
      </c>
      <c r="N370" s="167">
        <v>0.6</v>
      </c>
    </row>
    <row r="371" spans="1:14" ht="23.1" customHeight="1" x14ac:dyDescent="0.25">
      <c r="A371" s="355"/>
      <c r="B371" s="374"/>
      <c r="C371" s="368"/>
      <c r="D371" s="368"/>
      <c r="E371" s="368"/>
      <c r="F371" s="368"/>
      <c r="G371" s="368"/>
      <c r="H371" s="368"/>
      <c r="I371" s="368"/>
      <c r="J371" s="233"/>
      <c r="K371" s="376"/>
      <c r="L371" s="414"/>
      <c r="M371" s="171">
        <v>0.75</v>
      </c>
      <c r="N371" s="202">
        <v>0.75</v>
      </c>
    </row>
    <row r="372" spans="1:14" ht="23.1" customHeight="1" x14ac:dyDescent="0.25">
      <c r="A372" s="355"/>
      <c r="B372" s="160" t="s">
        <v>1</v>
      </c>
      <c r="C372" s="317" t="s">
        <v>186</v>
      </c>
      <c r="D372" s="235"/>
      <c r="E372" s="131">
        <v>109</v>
      </c>
      <c r="F372" s="473" t="s">
        <v>683</v>
      </c>
      <c r="G372" s="378"/>
      <c r="H372" s="378"/>
      <c r="I372" s="378"/>
      <c r="J372" s="48">
        <v>9</v>
      </c>
      <c r="K372" s="48">
        <f>J372</f>
        <v>9</v>
      </c>
      <c r="L372" s="59">
        <f>K372/11</f>
        <v>0.81818181818181823</v>
      </c>
      <c r="M372" s="201">
        <v>0.79166666666666696</v>
      </c>
      <c r="N372" s="202">
        <v>0.75</v>
      </c>
    </row>
    <row r="373" spans="1:14" ht="23.1" customHeight="1" x14ac:dyDescent="0.25">
      <c r="A373" s="355"/>
      <c r="B373" s="234" t="s">
        <v>0</v>
      </c>
      <c r="C373" s="318" t="s">
        <v>680</v>
      </c>
      <c r="D373" s="248"/>
      <c r="E373" s="240">
        <v>117</v>
      </c>
      <c r="F373" s="454"/>
      <c r="G373" s="354"/>
      <c r="H373" s="354"/>
      <c r="I373" s="354"/>
      <c r="J373" s="231"/>
      <c r="K373" s="231">
        <f>J373</f>
        <v>0</v>
      </c>
      <c r="L373" s="239">
        <v>0</v>
      </c>
      <c r="M373" s="201">
        <v>0.83333333333333304</v>
      </c>
      <c r="N373" s="198">
        <v>0.6</v>
      </c>
    </row>
    <row r="374" spans="1:14" ht="23.1" customHeight="1" x14ac:dyDescent="0.25">
      <c r="A374" s="355" t="s">
        <v>11</v>
      </c>
      <c r="B374" s="356"/>
      <c r="C374" s="318" t="s">
        <v>7</v>
      </c>
      <c r="D374" s="240"/>
      <c r="E374" s="240">
        <v>119</v>
      </c>
      <c r="F374" s="354"/>
      <c r="G374" s="354"/>
      <c r="H374" s="354"/>
      <c r="I374" s="354"/>
      <c r="J374" s="231"/>
      <c r="K374" s="231">
        <f>J374</f>
        <v>0</v>
      </c>
      <c r="L374" s="239">
        <f>K374/11</f>
        <v>0</v>
      </c>
      <c r="M374" s="199">
        <v>0.875</v>
      </c>
      <c r="N374" s="198">
        <v>0.6</v>
      </c>
    </row>
    <row r="375" spans="1:14" ht="23.1" customHeight="1" x14ac:dyDescent="0.25">
      <c r="A375" s="337" t="s">
        <v>6</v>
      </c>
      <c r="B375" s="338"/>
      <c r="C375" s="249"/>
      <c r="D375" s="127"/>
      <c r="E375" s="127"/>
      <c r="F375" s="339"/>
      <c r="G375" s="339"/>
      <c r="H375" s="339"/>
      <c r="I375" s="339"/>
      <c r="J375" s="34"/>
      <c r="K375" s="34">
        <f>J375</f>
        <v>0</v>
      </c>
      <c r="L375" s="61">
        <f>K375/11</f>
        <v>0</v>
      </c>
      <c r="M375" s="199">
        <v>0.91666666666666696</v>
      </c>
      <c r="N375" s="198">
        <v>0.6</v>
      </c>
    </row>
    <row r="376" spans="1:14" ht="23.1" customHeight="1" x14ac:dyDescent="0.25">
      <c r="A376" s="337" t="s">
        <v>6</v>
      </c>
      <c r="B376" s="338"/>
      <c r="C376" s="241"/>
      <c r="D376" s="127"/>
      <c r="E376" s="127"/>
      <c r="F376" s="339"/>
      <c r="G376" s="339"/>
      <c r="H376" s="339"/>
      <c r="I376" s="339"/>
      <c r="J376" s="34"/>
      <c r="K376" s="34">
        <f>J376</f>
        <v>0</v>
      </c>
      <c r="L376" s="61">
        <f>K376/11</f>
        <v>0</v>
      </c>
      <c r="M376" s="199">
        <v>0.95833333333333304</v>
      </c>
      <c r="N376" s="198">
        <v>0.6</v>
      </c>
    </row>
    <row r="377" spans="1:14" ht="23.1" customHeight="1" thickBot="1" x14ac:dyDescent="0.3">
      <c r="A377" s="350" t="s">
        <v>286</v>
      </c>
      <c r="B377" s="351"/>
      <c r="C377" s="181">
        <f>D358+D362+D363+D367+D368+D372+D373+D374+D375+D376</f>
        <v>13.1</v>
      </c>
      <c r="D377" s="238" t="s">
        <v>287</v>
      </c>
      <c r="E377" s="181">
        <f>SUM(E358:E376)/7</f>
        <v>115</v>
      </c>
      <c r="F377" s="408"/>
      <c r="G377" s="409"/>
      <c r="H377" s="409"/>
      <c r="I377" s="351"/>
      <c r="J377" s="158" t="s">
        <v>115</v>
      </c>
      <c r="K377" s="158">
        <f>SUM(K358:K376)</f>
        <v>134</v>
      </c>
      <c r="L377" s="168">
        <f>SUM(L358:L376)</f>
        <v>12.181818181818182</v>
      </c>
      <c r="M377" s="172" t="s">
        <v>115</v>
      </c>
      <c r="N377" s="159">
        <f>SUM(N353:N376)</f>
        <v>13.949999999999996</v>
      </c>
    </row>
    <row r="378" spans="1:14" ht="23.1" customHeight="1" thickBot="1" x14ac:dyDescent="0.3"/>
    <row r="379" spans="1:14" ht="23.1" customHeight="1" thickBot="1" x14ac:dyDescent="0.3">
      <c r="A379" s="373" t="s">
        <v>211</v>
      </c>
      <c r="B379" s="340"/>
      <c r="C379" s="340"/>
      <c r="D379" s="340"/>
      <c r="E379" s="340"/>
      <c r="F379" s="340"/>
      <c r="G379" s="340"/>
      <c r="H379" s="340"/>
      <c r="I379" s="340"/>
      <c r="J379" s="340" t="s">
        <v>846</v>
      </c>
      <c r="K379" s="340"/>
      <c r="L379" s="431"/>
      <c r="M379" s="373" t="s">
        <v>206</v>
      </c>
      <c r="N379" s="341"/>
    </row>
    <row r="380" spans="1:14" ht="23.1" customHeight="1" x14ac:dyDescent="0.25">
      <c r="A380" s="342" t="s">
        <v>214</v>
      </c>
      <c r="B380" s="343"/>
      <c r="C380" s="343"/>
      <c r="D380" s="343"/>
      <c r="E380" s="344" t="s">
        <v>212</v>
      </c>
      <c r="F380" s="344"/>
      <c r="G380" s="344"/>
      <c r="H380" s="344"/>
      <c r="I380" s="344"/>
      <c r="J380" s="345" t="s">
        <v>788</v>
      </c>
      <c r="K380" s="345"/>
      <c r="L380" s="346"/>
      <c r="M380" s="200">
        <v>0</v>
      </c>
      <c r="N380" s="173">
        <v>0.6</v>
      </c>
    </row>
    <row r="381" spans="1:14" ht="23.1" customHeight="1" x14ac:dyDescent="0.25">
      <c r="A381" s="164" t="s">
        <v>193</v>
      </c>
      <c r="B381" s="232" t="s">
        <v>194</v>
      </c>
      <c r="C381" s="162" t="s">
        <v>197</v>
      </c>
      <c r="D381" s="232" t="s">
        <v>198</v>
      </c>
      <c r="E381" s="347" t="s">
        <v>200</v>
      </c>
      <c r="F381" s="347"/>
      <c r="G381" s="347"/>
      <c r="H381" s="347"/>
      <c r="I381" s="347"/>
      <c r="J381" s="348" t="s">
        <v>202</v>
      </c>
      <c r="K381" s="348"/>
      <c r="L381" s="349"/>
      <c r="M381" s="169">
        <v>4.1666666666666699E-2</v>
      </c>
      <c r="N381" s="165">
        <v>0.6</v>
      </c>
    </row>
    <row r="382" spans="1:14" ht="23.1" customHeight="1" x14ac:dyDescent="0.25">
      <c r="A382" s="164" t="s">
        <v>9</v>
      </c>
      <c r="B382" s="232" t="s">
        <v>195</v>
      </c>
      <c r="C382" s="162" t="s">
        <v>197</v>
      </c>
      <c r="D382" s="232" t="s">
        <v>198</v>
      </c>
      <c r="E382" s="369" t="s">
        <v>201</v>
      </c>
      <c r="F382" s="369"/>
      <c r="G382" s="369"/>
      <c r="H382" s="369"/>
      <c r="I382" s="369"/>
      <c r="J382" s="348" t="s">
        <v>203</v>
      </c>
      <c r="K382" s="348"/>
      <c r="L382" s="349"/>
      <c r="M382" s="169">
        <v>8.3333333333333301E-2</v>
      </c>
      <c r="N382" s="166">
        <v>0.45</v>
      </c>
    </row>
    <row r="383" spans="1:14" ht="23.1" customHeight="1" thickBot="1" x14ac:dyDescent="0.3">
      <c r="A383" s="174" t="s">
        <v>10</v>
      </c>
      <c r="B383" s="237" t="s">
        <v>196</v>
      </c>
      <c r="C383" s="176" t="s">
        <v>197</v>
      </c>
      <c r="D383" s="237" t="s">
        <v>199</v>
      </c>
      <c r="E383" s="370" t="s">
        <v>204</v>
      </c>
      <c r="F383" s="370"/>
      <c r="G383" s="370"/>
      <c r="H383" s="370"/>
      <c r="I383" s="370"/>
      <c r="J383" s="359" t="s">
        <v>781</v>
      </c>
      <c r="K383" s="359"/>
      <c r="L383" s="360"/>
      <c r="M383" s="170">
        <v>0.125</v>
      </c>
      <c r="N383" s="166">
        <v>0.45</v>
      </c>
    </row>
    <row r="384" spans="1:14" ht="23.1" customHeight="1" thickBot="1" x14ac:dyDescent="0.3">
      <c r="A384" s="177" t="s">
        <v>5</v>
      </c>
      <c r="B384" s="178" t="s">
        <v>209</v>
      </c>
      <c r="C384" s="141" t="s">
        <v>2</v>
      </c>
      <c r="D384" s="141" t="s">
        <v>3</v>
      </c>
      <c r="E384" s="236" t="s">
        <v>46</v>
      </c>
      <c r="F384" s="361" t="s">
        <v>33</v>
      </c>
      <c r="G384" s="361"/>
      <c r="H384" s="361"/>
      <c r="I384" s="361"/>
      <c r="J384" s="362" t="s">
        <v>34</v>
      </c>
      <c r="K384" s="362"/>
      <c r="L384" s="179" t="s">
        <v>780</v>
      </c>
      <c r="M384" s="170">
        <v>0.16666666666666699</v>
      </c>
      <c r="N384" s="166">
        <v>0.45</v>
      </c>
    </row>
    <row r="385" spans="1:14" ht="23.1" customHeight="1" x14ac:dyDescent="0.25">
      <c r="A385" s="392" t="s">
        <v>45</v>
      </c>
      <c r="B385" s="393" t="s">
        <v>0</v>
      </c>
      <c r="C385" s="471" t="s">
        <v>937</v>
      </c>
      <c r="D385" s="427">
        <v>4</v>
      </c>
      <c r="E385" s="428">
        <v>131</v>
      </c>
      <c r="F385" s="472" t="s">
        <v>938</v>
      </c>
      <c r="G385" s="399"/>
      <c r="H385" s="399"/>
      <c r="I385" s="399"/>
      <c r="J385" s="73">
        <f>52*0.6</f>
        <v>31.2</v>
      </c>
      <c r="K385" s="397">
        <f>J385+J386+J387+J388</f>
        <v>31.2</v>
      </c>
      <c r="L385" s="418">
        <f>K385/11</f>
        <v>2.8363636363636364</v>
      </c>
      <c r="M385" s="170">
        <v>0.20833333333333301</v>
      </c>
      <c r="N385" s="166">
        <v>0.45</v>
      </c>
    </row>
    <row r="386" spans="1:14" ht="23.1" customHeight="1" x14ac:dyDescent="0.25">
      <c r="A386" s="355"/>
      <c r="B386" s="374"/>
      <c r="C386" s="383"/>
      <c r="D386" s="383"/>
      <c r="E386" s="366"/>
      <c r="F386" s="457"/>
      <c r="G386" s="366"/>
      <c r="H386" s="366"/>
      <c r="I386" s="366"/>
      <c r="J386" s="30"/>
      <c r="K386" s="389"/>
      <c r="L386" s="414"/>
      <c r="M386" s="170">
        <v>0.25</v>
      </c>
      <c r="N386" s="166">
        <v>0.45</v>
      </c>
    </row>
    <row r="387" spans="1:14" ht="23.1" customHeight="1" x14ac:dyDescent="0.25">
      <c r="A387" s="355"/>
      <c r="B387" s="374"/>
      <c r="C387" s="383"/>
      <c r="D387" s="383"/>
      <c r="E387" s="366"/>
      <c r="F387" s="420"/>
      <c r="G387" s="366"/>
      <c r="H387" s="366"/>
      <c r="I387" s="366"/>
      <c r="J387" s="30"/>
      <c r="K387" s="389"/>
      <c r="L387" s="414"/>
      <c r="M387" s="170">
        <v>0.29166666666666702</v>
      </c>
      <c r="N387" s="167">
        <v>0.6</v>
      </c>
    </row>
    <row r="388" spans="1:14" ht="23.1" customHeight="1" x14ac:dyDescent="0.25">
      <c r="A388" s="355"/>
      <c r="B388" s="374"/>
      <c r="C388" s="383"/>
      <c r="D388" s="383"/>
      <c r="E388" s="366"/>
      <c r="F388" s="449"/>
      <c r="G388" s="368"/>
      <c r="H388" s="368"/>
      <c r="I388" s="368"/>
      <c r="J388" s="233"/>
      <c r="K388" s="389"/>
      <c r="L388" s="414"/>
      <c r="M388" s="171">
        <v>0.33333333333333298</v>
      </c>
      <c r="N388" s="167">
        <v>0.6</v>
      </c>
    </row>
    <row r="389" spans="1:14" ht="23.1" customHeight="1" x14ac:dyDescent="0.25">
      <c r="A389" s="355"/>
      <c r="B389" s="160" t="s">
        <v>1</v>
      </c>
      <c r="C389" s="317" t="s">
        <v>939</v>
      </c>
      <c r="D389" s="235"/>
      <c r="E389" s="130">
        <v>103</v>
      </c>
      <c r="F389" s="380"/>
      <c r="G389" s="381"/>
      <c r="H389" s="381"/>
      <c r="I389" s="381"/>
      <c r="J389" s="44"/>
      <c r="K389" s="44">
        <f>J389</f>
        <v>0</v>
      </c>
      <c r="L389" s="59">
        <f>K389/11</f>
        <v>0</v>
      </c>
      <c r="M389" s="171">
        <v>0.375</v>
      </c>
      <c r="N389" s="167">
        <v>0.6</v>
      </c>
    </row>
    <row r="390" spans="1:14" ht="23.1" customHeight="1" x14ac:dyDescent="0.25">
      <c r="A390" s="355"/>
      <c r="B390" s="374" t="s">
        <v>0</v>
      </c>
      <c r="C390" s="469" t="s">
        <v>940</v>
      </c>
      <c r="D390" s="424">
        <v>4.5</v>
      </c>
      <c r="E390" s="425">
        <v>117</v>
      </c>
      <c r="F390" s="470" t="s">
        <v>941</v>
      </c>
      <c r="G390" s="368"/>
      <c r="H390" s="368"/>
      <c r="I390" s="368"/>
      <c r="J390" s="233">
        <v>25</v>
      </c>
      <c r="K390" s="389">
        <f>J390+J391+J392+J393</f>
        <v>45</v>
      </c>
      <c r="L390" s="414">
        <f>K390/11</f>
        <v>4.0909090909090908</v>
      </c>
      <c r="M390" s="171">
        <v>0.41666666666666702</v>
      </c>
      <c r="N390" s="167">
        <v>0.6</v>
      </c>
    </row>
    <row r="391" spans="1:14" ht="23.1" customHeight="1" x14ac:dyDescent="0.25">
      <c r="A391" s="355"/>
      <c r="B391" s="374"/>
      <c r="C391" s="383"/>
      <c r="D391" s="383"/>
      <c r="E391" s="366"/>
      <c r="F391" s="470" t="s">
        <v>942</v>
      </c>
      <c r="G391" s="354"/>
      <c r="H391" s="354"/>
      <c r="I391" s="354"/>
      <c r="J391" s="233">
        <v>20</v>
      </c>
      <c r="K391" s="389"/>
      <c r="L391" s="414"/>
      <c r="M391" s="171">
        <v>0.45833333333333298</v>
      </c>
      <c r="N391" s="167">
        <v>0.6</v>
      </c>
    </row>
    <row r="392" spans="1:14" ht="23.1" customHeight="1" x14ac:dyDescent="0.25">
      <c r="A392" s="355"/>
      <c r="B392" s="374"/>
      <c r="C392" s="383"/>
      <c r="D392" s="383"/>
      <c r="E392" s="366"/>
      <c r="F392" s="454"/>
      <c r="G392" s="368"/>
      <c r="H392" s="368"/>
      <c r="I392" s="368"/>
      <c r="J392" s="231"/>
      <c r="K392" s="389"/>
      <c r="L392" s="414"/>
      <c r="M392" s="171">
        <v>0.5</v>
      </c>
      <c r="N392" s="167">
        <v>0.6</v>
      </c>
    </row>
    <row r="393" spans="1:14" ht="23.1" customHeight="1" x14ac:dyDescent="0.25">
      <c r="A393" s="355"/>
      <c r="B393" s="374"/>
      <c r="C393" s="383"/>
      <c r="D393" s="383"/>
      <c r="E393" s="366"/>
      <c r="F393" s="454"/>
      <c r="G393" s="368"/>
      <c r="H393" s="368"/>
      <c r="I393" s="368"/>
      <c r="J393" s="231"/>
      <c r="K393" s="389"/>
      <c r="L393" s="414"/>
      <c r="M393" s="171">
        <v>0.54166666666666696</v>
      </c>
      <c r="N393" s="167">
        <v>0.6</v>
      </c>
    </row>
    <row r="394" spans="1:14" ht="23.1" customHeight="1" x14ac:dyDescent="0.25">
      <c r="A394" s="355"/>
      <c r="B394" s="160" t="s">
        <v>1</v>
      </c>
      <c r="C394" s="247"/>
      <c r="D394" s="235"/>
      <c r="E394" s="131"/>
      <c r="F394" s="380"/>
      <c r="G394" s="391"/>
      <c r="H394" s="391"/>
      <c r="I394" s="391"/>
      <c r="J394" s="47"/>
      <c r="K394" s="47">
        <f>J394</f>
        <v>0</v>
      </c>
      <c r="L394" s="59">
        <f>K394/11</f>
        <v>0</v>
      </c>
      <c r="M394" s="171">
        <v>0.58333333333333304</v>
      </c>
      <c r="N394" s="167">
        <v>0.6</v>
      </c>
    </row>
    <row r="395" spans="1:14" ht="23.1" customHeight="1" x14ac:dyDescent="0.25">
      <c r="A395" s="355"/>
      <c r="B395" s="374" t="s">
        <v>0</v>
      </c>
      <c r="C395" s="470" t="s">
        <v>943</v>
      </c>
      <c r="D395" s="430">
        <v>3.4</v>
      </c>
      <c r="E395" s="430">
        <v>86</v>
      </c>
      <c r="F395" s="470" t="s">
        <v>944</v>
      </c>
      <c r="G395" s="354"/>
      <c r="H395" s="354"/>
      <c r="I395" s="354"/>
      <c r="J395" s="231">
        <v>10</v>
      </c>
      <c r="K395" s="376">
        <f>J395+J396+J397+J398</f>
        <v>35</v>
      </c>
      <c r="L395" s="414">
        <f>K395/11</f>
        <v>3.1818181818181817</v>
      </c>
      <c r="M395" s="171">
        <v>0.625</v>
      </c>
      <c r="N395" s="167">
        <v>0.6</v>
      </c>
    </row>
    <row r="396" spans="1:14" ht="23.1" customHeight="1" x14ac:dyDescent="0.25">
      <c r="A396" s="355"/>
      <c r="B396" s="374"/>
      <c r="C396" s="368"/>
      <c r="D396" s="368"/>
      <c r="E396" s="368"/>
      <c r="F396" s="470" t="s">
        <v>726</v>
      </c>
      <c r="G396" s="354"/>
      <c r="H396" s="354"/>
      <c r="I396" s="354"/>
      <c r="J396" s="231">
        <v>15</v>
      </c>
      <c r="K396" s="376"/>
      <c r="L396" s="414"/>
      <c r="M396" s="171">
        <v>0.66666666666666696</v>
      </c>
      <c r="N396" s="167">
        <v>0.6</v>
      </c>
    </row>
    <row r="397" spans="1:14" ht="23.1" customHeight="1" x14ac:dyDescent="0.25">
      <c r="A397" s="355"/>
      <c r="B397" s="374"/>
      <c r="C397" s="368"/>
      <c r="D397" s="368"/>
      <c r="E397" s="368"/>
      <c r="F397" s="470" t="s">
        <v>185</v>
      </c>
      <c r="G397" s="354"/>
      <c r="H397" s="354"/>
      <c r="I397" s="354"/>
      <c r="J397" s="231">
        <v>10</v>
      </c>
      <c r="K397" s="376"/>
      <c r="L397" s="414"/>
      <c r="M397" s="171">
        <v>0.70833333333333304</v>
      </c>
      <c r="N397" s="167">
        <v>0.6</v>
      </c>
    </row>
    <row r="398" spans="1:14" ht="23.1" customHeight="1" x14ac:dyDescent="0.25">
      <c r="A398" s="355"/>
      <c r="B398" s="374"/>
      <c r="C398" s="368"/>
      <c r="D398" s="368"/>
      <c r="E398" s="368"/>
      <c r="F398" s="368"/>
      <c r="G398" s="368"/>
      <c r="H398" s="368"/>
      <c r="I398" s="368"/>
      <c r="J398" s="233"/>
      <c r="K398" s="376"/>
      <c r="L398" s="414"/>
      <c r="M398" s="171">
        <v>0.75</v>
      </c>
      <c r="N398" s="202">
        <v>0.75</v>
      </c>
    </row>
    <row r="399" spans="1:14" ht="23.1" customHeight="1" x14ac:dyDescent="0.25">
      <c r="A399" s="355"/>
      <c r="B399" s="160" t="s">
        <v>1</v>
      </c>
      <c r="C399" s="317" t="s">
        <v>945</v>
      </c>
      <c r="D399" s="235"/>
      <c r="E399" s="131">
        <v>90</v>
      </c>
      <c r="F399" s="473" t="s">
        <v>946</v>
      </c>
      <c r="G399" s="378"/>
      <c r="H399" s="378"/>
      <c r="I399" s="378"/>
      <c r="J399" s="48">
        <v>15</v>
      </c>
      <c r="K399" s="48">
        <f>J399</f>
        <v>15</v>
      </c>
      <c r="L399" s="59">
        <f>K399/11</f>
        <v>1.3636363636363635</v>
      </c>
      <c r="M399" s="201">
        <v>0.79166666666666696</v>
      </c>
      <c r="N399" s="202">
        <v>0.75</v>
      </c>
    </row>
    <row r="400" spans="1:14" ht="23.1" customHeight="1" x14ac:dyDescent="0.25">
      <c r="A400" s="355"/>
      <c r="B400" s="234" t="s">
        <v>0</v>
      </c>
      <c r="C400" s="318" t="s">
        <v>947</v>
      </c>
      <c r="D400" s="248"/>
      <c r="E400" s="240">
        <v>117</v>
      </c>
      <c r="F400" s="454"/>
      <c r="G400" s="354"/>
      <c r="H400" s="354"/>
      <c r="I400" s="354"/>
      <c r="J400" s="231"/>
      <c r="K400" s="231">
        <f>J400</f>
        <v>0</v>
      </c>
      <c r="L400" s="239">
        <v>0</v>
      </c>
      <c r="M400" s="201">
        <v>0.83333333333333304</v>
      </c>
      <c r="N400" s="198">
        <v>0.6</v>
      </c>
    </row>
    <row r="401" spans="1:14" ht="23.1" customHeight="1" x14ac:dyDescent="0.25">
      <c r="A401" s="355" t="s">
        <v>11</v>
      </c>
      <c r="B401" s="356"/>
      <c r="C401" s="318" t="s">
        <v>948</v>
      </c>
      <c r="D401" s="240">
        <v>1.5</v>
      </c>
      <c r="E401" s="240">
        <v>161</v>
      </c>
      <c r="F401" s="354"/>
      <c r="G401" s="354"/>
      <c r="H401" s="354"/>
      <c r="I401" s="354"/>
      <c r="J401" s="231"/>
      <c r="K401" s="231">
        <f>J401</f>
        <v>0</v>
      </c>
      <c r="L401" s="239">
        <f>K401/11</f>
        <v>0</v>
      </c>
      <c r="M401" s="199">
        <v>0.875</v>
      </c>
      <c r="N401" s="198">
        <v>0.6</v>
      </c>
    </row>
    <row r="402" spans="1:14" ht="23.1" customHeight="1" x14ac:dyDescent="0.25">
      <c r="A402" s="337" t="s">
        <v>6</v>
      </c>
      <c r="B402" s="338"/>
      <c r="C402" s="249"/>
      <c r="D402" s="127"/>
      <c r="E402" s="127"/>
      <c r="F402" s="339"/>
      <c r="G402" s="339"/>
      <c r="H402" s="339"/>
      <c r="I402" s="339"/>
      <c r="J402" s="34"/>
      <c r="K402" s="34">
        <f>J402</f>
        <v>0</v>
      </c>
      <c r="L402" s="61">
        <f>K402/11</f>
        <v>0</v>
      </c>
      <c r="M402" s="199">
        <v>0.91666666666666696</v>
      </c>
      <c r="N402" s="198">
        <v>0.6</v>
      </c>
    </row>
    <row r="403" spans="1:14" ht="23.1" customHeight="1" x14ac:dyDescent="0.25">
      <c r="A403" s="337" t="s">
        <v>6</v>
      </c>
      <c r="B403" s="338"/>
      <c r="C403" s="241"/>
      <c r="D403" s="127"/>
      <c r="E403" s="127"/>
      <c r="F403" s="339"/>
      <c r="G403" s="339"/>
      <c r="H403" s="339"/>
      <c r="I403" s="339"/>
      <c r="J403" s="34"/>
      <c r="K403" s="34">
        <f>J403</f>
        <v>0</v>
      </c>
      <c r="L403" s="61">
        <f>K403/11</f>
        <v>0</v>
      </c>
      <c r="M403" s="199">
        <v>0.95833333333333304</v>
      </c>
      <c r="N403" s="198">
        <v>0.6</v>
      </c>
    </row>
    <row r="404" spans="1:14" ht="23.1" customHeight="1" thickBot="1" x14ac:dyDescent="0.3">
      <c r="A404" s="350" t="s">
        <v>286</v>
      </c>
      <c r="B404" s="351"/>
      <c r="C404" s="181">
        <f>D385+D389+D390+D394+D395+D399+D400+D401+D402+D403</f>
        <v>13.4</v>
      </c>
      <c r="D404" s="238" t="s">
        <v>287</v>
      </c>
      <c r="E404" s="181">
        <f>SUM(E385:E403)/7</f>
        <v>115</v>
      </c>
      <c r="F404" s="408"/>
      <c r="G404" s="409"/>
      <c r="H404" s="409"/>
      <c r="I404" s="351"/>
      <c r="J404" s="158" t="s">
        <v>115</v>
      </c>
      <c r="K404" s="158">
        <f>SUM(K385:K403)</f>
        <v>126.2</v>
      </c>
      <c r="L404" s="168">
        <f>SUM(L385:L403)</f>
        <v>11.472727272727273</v>
      </c>
      <c r="M404" s="172" t="s">
        <v>115</v>
      </c>
      <c r="N404" s="159">
        <f>SUM(N380:N403)</f>
        <v>13.949999999999996</v>
      </c>
    </row>
    <row r="405" spans="1:14" ht="23.1" customHeight="1" thickBot="1" x14ac:dyDescent="0.3"/>
    <row r="406" spans="1:14" ht="23.1" customHeight="1" thickBot="1" x14ac:dyDescent="0.3">
      <c r="A406" s="373" t="s">
        <v>211</v>
      </c>
      <c r="B406" s="340"/>
      <c r="C406" s="340"/>
      <c r="D406" s="340"/>
      <c r="E406" s="340"/>
      <c r="F406" s="340"/>
      <c r="G406" s="340"/>
      <c r="H406" s="340"/>
      <c r="I406" s="340"/>
      <c r="J406" s="340" t="s">
        <v>847</v>
      </c>
      <c r="K406" s="340"/>
      <c r="L406" s="431"/>
      <c r="M406" s="373" t="s">
        <v>206</v>
      </c>
      <c r="N406" s="341"/>
    </row>
    <row r="407" spans="1:14" ht="23.1" customHeight="1" x14ac:dyDescent="0.25">
      <c r="A407" s="342" t="s">
        <v>214</v>
      </c>
      <c r="B407" s="343"/>
      <c r="C407" s="343"/>
      <c r="D407" s="343"/>
      <c r="E407" s="344" t="s">
        <v>212</v>
      </c>
      <c r="F407" s="344"/>
      <c r="G407" s="344"/>
      <c r="H407" s="344"/>
      <c r="I407" s="344"/>
      <c r="J407" s="345" t="s">
        <v>788</v>
      </c>
      <c r="K407" s="345"/>
      <c r="L407" s="346"/>
      <c r="M407" s="200">
        <v>0</v>
      </c>
      <c r="N407" s="173">
        <v>0.6</v>
      </c>
    </row>
    <row r="408" spans="1:14" ht="23.1" customHeight="1" x14ac:dyDescent="0.25">
      <c r="A408" s="164" t="s">
        <v>193</v>
      </c>
      <c r="B408" s="232" t="s">
        <v>194</v>
      </c>
      <c r="C408" s="162" t="s">
        <v>197</v>
      </c>
      <c r="D408" s="232" t="s">
        <v>198</v>
      </c>
      <c r="E408" s="347" t="s">
        <v>200</v>
      </c>
      <c r="F408" s="347"/>
      <c r="G408" s="347"/>
      <c r="H408" s="347"/>
      <c r="I408" s="347"/>
      <c r="J408" s="348" t="s">
        <v>202</v>
      </c>
      <c r="K408" s="348"/>
      <c r="L408" s="349"/>
      <c r="M408" s="169">
        <v>4.1666666666666699E-2</v>
      </c>
      <c r="N408" s="165">
        <v>0.6</v>
      </c>
    </row>
    <row r="409" spans="1:14" ht="23.1" customHeight="1" x14ac:dyDescent="0.25">
      <c r="A409" s="164" t="s">
        <v>9</v>
      </c>
      <c r="B409" s="232" t="s">
        <v>195</v>
      </c>
      <c r="C409" s="162" t="s">
        <v>197</v>
      </c>
      <c r="D409" s="232" t="s">
        <v>198</v>
      </c>
      <c r="E409" s="369" t="s">
        <v>201</v>
      </c>
      <c r="F409" s="369"/>
      <c r="G409" s="369"/>
      <c r="H409" s="369"/>
      <c r="I409" s="369"/>
      <c r="J409" s="348" t="s">
        <v>203</v>
      </c>
      <c r="K409" s="348"/>
      <c r="L409" s="349"/>
      <c r="M409" s="169">
        <v>8.3333333333333301E-2</v>
      </c>
      <c r="N409" s="166">
        <v>0.45</v>
      </c>
    </row>
    <row r="410" spans="1:14" ht="23.1" customHeight="1" thickBot="1" x14ac:dyDescent="0.3">
      <c r="A410" s="174" t="s">
        <v>10</v>
      </c>
      <c r="B410" s="237" t="s">
        <v>196</v>
      </c>
      <c r="C410" s="176" t="s">
        <v>197</v>
      </c>
      <c r="D410" s="237" t="s">
        <v>199</v>
      </c>
      <c r="E410" s="370" t="s">
        <v>204</v>
      </c>
      <c r="F410" s="370"/>
      <c r="G410" s="370"/>
      <c r="H410" s="370"/>
      <c r="I410" s="370"/>
      <c r="J410" s="359" t="s">
        <v>781</v>
      </c>
      <c r="K410" s="359"/>
      <c r="L410" s="360"/>
      <c r="M410" s="170">
        <v>0.125</v>
      </c>
      <c r="N410" s="166">
        <v>0.45</v>
      </c>
    </row>
    <row r="411" spans="1:14" ht="23.1" customHeight="1" thickBot="1" x14ac:dyDescent="0.3">
      <c r="A411" s="177" t="s">
        <v>5</v>
      </c>
      <c r="B411" s="178" t="s">
        <v>209</v>
      </c>
      <c r="C411" s="141" t="s">
        <v>2</v>
      </c>
      <c r="D411" s="141" t="s">
        <v>3</v>
      </c>
      <c r="E411" s="236" t="s">
        <v>46</v>
      </c>
      <c r="F411" s="361" t="s">
        <v>33</v>
      </c>
      <c r="G411" s="361"/>
      <c r="H411" s="361"/>
      <c r="I411" s="361"/>
      <c r="J411" s="362" t="s">
        <v>34</v>
      </c>
      <c r="K411" s="362"/>
      <c r="L411" s="179" t="s">
        <v>780</v>
      </c>
      <c r="M411" s="170">
        <v>0.16666666666666699</v>
      </c>
      <c r="N411" s="166">
        <v>0.45</v>
      </c>
    </row>
    <row r="412" spans="1:14" ht="23.1" customHeight="1" x14ac:dyDescent="0.25">
      <c r="A412" s="392" t="s">
        <v>45</v>
      </c>
      <c r="B412" s="393" t="s">
        <v>0</v>
      </c>
      <c r="C412" s="471" t="s">
        <v>949</v>
      </c>
      <c r="D412" s="427">
        <v>4.7</v>
      </c>
      <c r="E412" s="428">
        <v>131</v>
      </c>
      <c r="F412" s="472" t="s">
        <v>950</v>
      </c>
      <c r="G412" s="399"/>
      <c r="H412" s="399"/>
      <c r="I412" s="399"/>
      <c r="J412" s="73">
        <v>22.8</v>
      </c>
      <c r="K412" s="397">
        <f>J412+J413+J414+J415</f>
        <v>40.4</v>
      </c>
      <c r="L412" s="418">
        <f>K412/11</f>
        <v>3.6727272727272724</v>
      </c>
      <c r="M412" s="170">
        <v>0.20833333333333301</v>
      </c>
      <c r="N412" s="166">
        <v>0.45</v>
      </c>
    </row>
    <row r="413" spans="1:14" ht="23.1" customHeight="1" x14ac:dyDescent="0.25">
      <c r="A413" s="355"/>
      <c r="B413" s="374"/>
      <c r="C413" s="383"/>
      <c r="D413" s="383"/>
      <c r="E413" s="366"/>
      <c r="F413" s="474" t="s">
        <v>41</v>
      </c>
      <c r="G413" s="366"/>
      <c r="H413" s="366"/>
      <c r="I413" s="366"/>
      <c r="J413" s="30">
        <v>0</v>
      </c>
      <c r="K413" s="389"/>
      <c r="L413" s="414"/>
      <c r="M413" s="170">
        <v>0.25</v>
      </c>
      <c r="N413" s="166">
        <v>0.45</v>
      </c>
    </row>
    <row r="414" spans="1:14" ht="23.1" customHeight="1" x14ac:dyDescent="0.25">
      <c r="A414" s="355"/>
      <c r="B414" s="374"/>
      <c r="C414" s="383"/>
      <c r="D414" s="383"/>
      <c r="E414" s="366"/>
      <c r="F414" s="474" t="s">
        <v>189</v>
      </c>
      <c r="G414" s="366"/>
      <c r="H414" s="366"/>
      <c r="I414" s="366"/>
      <c r="J414" s="30">
        <v>8</v>
      </c>
      <c r="K414" s="389"/>
      <c r="L414" s="414"/>
      <c r="M414" s="170">
        <v>0.29166666666666702</v>
      </c>
      <c r="N414" s="167">
        <v>0.6</v>
      </c>
    </row>
    <row r="415" spans="1:14" ht="23.1" customHeight="1" x14ac:dyDescent="0.25">
      <c r="A415" s="355"/>
      <c r="B415" s="374"/>
      <c r="C415" s="383"/>
      <c r="D415" s="383"/>
      <c r="E415" s="366"/>
      <c r="F415" s="470" t="s">
        <v>43</v>
      </c>
      <c r="G415" s="368"/>
      <c r="H415" s="368"/>
      <c r="I415" s="368"/>
      <c r="J415" s="233">
        <v>9.6</v>
      </c>
      <c r="K415" s="389"/>
      <c r="L415" s="414"/>
      <c r="M415" s="171">
        <v>0.33333333333333298</v>
      </c>
      <c r="N415" s="167">
        <v>0.6</v>
      </c>
    </row>
    <row r="416" spans="1:14" ht="23.1" customHeight="1" x14ac:dyDescent="0.25">
      <c r="A416" s="355"/>
      <c r="B416" s="160" t="s">
        <v>1</v>
      </c>
      <c r="C416" s="317" t="s">
        <v>951</v>
      </c>
      <c r="D416" s="235"/>
      <c r="E416" s="130">
        <v>133</v>
      </c>
      <c r="F416" s="380"/>
      <c r="G416" s="381"/>
      <c r="H416" s="381"/>
      <c r="I416" s="381"/>
      <c r="J416" s="44"/>
      <c r="K416" s="44">
        <f>J416</f>
        <v>0</v>
      </c>
      <c r="L416" s="59">
        <f>K416/11</f>
        <v>0</v>
      </c>
      <c r="M416" s="171">
        <v>0.375</v>
      </c>
      <c r="N416" s="167">
        <v>0.6</v>
      </c>
    </row>
    <row r="417" spans="1:14" ht="23.1" customHeight="1" x14ac:dyDescent="0.25">
      <c r="A417" s="355"/>
      <c r="B417" s="374" t="s">
        <v>0</v>
      </c>
      <c r="C417" s="469" t="s">
        <v>952</v>
      </c>
      <c r="D417" s="424">
        <v>3.5</v>
      </c>
      <c r="E417" s="425">
        <v>121</v>
      </c>
      <c r="F417" s="470" t="s">
        <v>953</v>
      </c>
      <c r="G417" s="368"/>
      <c r="H417" s="368"/>
      <c r="I417" s="368"/>
      <c r="J417" s="233">
        <v>15</v>
      </c>
      <c r="K417" s="389">
        <f>J417+J418+J419+J420</f>
        <v>45</v>
      </c>
      <c r="L417" s="414">
        <f>K417/11</f>
        <v>4.0909090909090908</v>
      </c>
      <c r="M417" s="171">
        <v>0.41666666666666702</v>
      </c>
      <c r="N417" s="167">
        <v>0.6</v>
      </c>
    </row>
    <row r="418" spans="1:14" ht="23.1" customHeight="1" x14ac:dyDescent="0.25">
      <c r="A418" s="355"/>
      <c r="B418" s="374"/>
      <c r="C418" s="383"/>
      <c r="D418" s="383"/>
      <c r="E418" s="366"/>
      <c r="F418" s="470" t="s">
        <v>954</v>
      </c>
      <c r="G418" s="368"/>
      <c r="H418" s="368"/>
      <c r="I418" s="368"/>
      <c r="J418" s="233">
        <v>7</v>
      </c>
      <c r="K418" s="389"/>
      <c r="L418" s="414"/>
      <c r="M418" s="171">
        <v>0.45833333333333298</v>
      </c>
      <c r="N418" s="167">
        <v>0.6</v>
      </c>
    </row>
    <row r="419" spans="1:14" ht="23.1" customHeight="1" x14ac:dyDescent="0.25">
      <c r="A419" s="355"/>
      <c r="B419" s="374"/>
      <c r="C419" s="383"/>
      <c r="D419" s="383"/>
      <c r="E419" s="366"/>
      <c r="F419" s="470" t="s">
        <v>955</v>
      </c>
      <c r="G419" s="368"/>
      <c r="H419" s="368"/>
      <c r="I419" s="368"/>
      <c r="J419" s="231">
        <v>8</v>
      </c>
      <c r="K419" s="389"/>
      <c r="L419" s="414"/>
      <c r="M419" s="171">
        <v>0.5</v>
      </c>
      <c r="N419" s="167">
        <v>0.6</v>
      </c>
    </row>
    <row r="420" spans="1:14" ht="23.1" customHeight="1" x14ac:dyDescent="0.25">
      <c r="A420" s="355"/>
      <c r="B420" s="374"/>
      <c r="C420" s="383"/>
      <c r="D420" s="383"/>
      <c r="E420" s="366"/>
      <c r="F420" s="470" t="s">
        <v>726</v>
      </c>
      <c r="G420" s="368"/>
      <c r="H420" s="368"/>
      <c r="I420" s="368"/>
      <c r="J420" s="231">
        <v>15</v>
      </c>
      <c r="K420" s="389"/>
      <c r="L420" s="414"/>
      <c r="M420" s="171">
        <v>0.54166666666666696</v>
      </c>
      <c r="N420" s="167">
        <v>0.6</v>
      </c>
    </row>
    <row r="421" spans="1:14" ht="23.1" customHeight="1" x14ac:dyDescent="0.25">
      <c r="A421" s="355"/>
      <c r="B421" s="160" t="s">
        <v>1</v>
      </c>
      <c r="C421" s="317" t="s">
        <v>956</v>
      </c>
      <c r="D421" s="235"/>
      <c r="E421" s="131">
        <v>100</v>
      </c>
      <c r="F421" s="380"/>
      <c r="G421" s="391"/>
      <c r="H421" s="391"/>
      <c r="I421" s="391"/>
      <c r="J421" s="47"/>
      <c r="K421" s="47">
        <f>J421</f>
        <v>0</v>
      </c>
      <c r="L421" s="59">
        <f>K421/11</f>
        <v>0</v>
      </c>
      <c r="M421" s="171">
        <v>0.58333333333333304</v>
      </c>
      <c r="N421" s="167">
        <v>0.6</v>
      </c>
    </row>
    <row r="422" spans="1:14" ht="23.1" customHeight="1" x14ac:dyDescent="0.25">
      <c r="A422" s="355"/>
      <c r="B422" s="374" t="s">
        <v>0</v>
      </c>
      <c r="C422" s="470" t="s">
        <v>957</v>
      </c>
      <c r="D422" s="430">
        <v>6.1</v>
      </c>
      <c r="E422" s="430">
        <v>176</v>
      </c>
      <c r="F422" s="470" t="s">
        <v>958</v>
      </c>
      <c r="G422" s="354"/>
      <c r="H422" s="354"/>
      <c r="I422" s="354"/>
      <c r="J422" s="231">
        <v>10</v>
      </c>
      <c r="K422" s="376">
        <f>J422+J423+J424+J425</f>
        <v>39.799999999999997</v>
      </c>
      <c r="L422" s="414">
        <f>K422/11</f>
        <v>3.6181818181818177</v>
      </c>
      <c r="M422" s="171">
        <v>0.625</v>
      </c>
      <c r="N422" s="167">
        <v>0.6</v>
      </c>
    </row>
    <row r="423" spans="1:14" ht="23.1" customHeight="1" x14ac:dyDescent="0.25">
      <c r="A423" s="355"/>
      <c r="B423" s="374"/>
      <c r="C423" s="368"/>
      <c r="D423" s="368"/>
      <c r="E423" s="368"/>
      <c r="F423" s="470" t="s">
        <v>185</v>
      </c>
      <c r="G423" s="354"/>
      <c r="H423" s="354"/>
      <c r="I423" s="354"/>
      <c r="J423" s="231">
        <v>10</v>
      </c>
      <c r="K423" s="376"/>
      <c r="L423" s="414"/>
      <c r="M423" s="171">
        <v>0.66666666666666696</v>
      </c>
      <c r="N423" s="167">
        <v>0.6</v>
      </c>
    </row>
    <row r="424" spans="1:14" ht="23.1" customHeight="1" x14ac:dyDescent="0.25">
      <c r="A424" s="355"/>
      <c r="B424" s="374"/>
      <c r="C424" s="368"/>
      <c r="D424" s="368"/>
      <c r="E424" s="368"/>
      <c r="F424" s="470" t="s">
        <v>959</v>
      </c>
      <c r="G424" s="354"/>
      <c r="H424" s="354"/>
      <c r="I424" s="354"/>
      <c r="J424" s="231">
        <v>19.8</v>
      </c>
      <c r="K424" s="376"/>
      <c r="L424" s="414"/>
      <c r="M424" s="171">
        <v>0.70833333333333304</v>
      </c>
      <c r="N424" s="167">
        <v>0.6</v>
      </c>
    </row>
    <row r="425" spans="1:14" ht="23.1" customHeight="1" x14ac:dyDescent="0.25">
      <c r="A425" s="355"/>
      <c r="B425" s="374"/>
      <c r="C425" s="368"/>
      <c r="D425" s="368"/>
      <c r="E425" s="368"/>
      <c r="F425" s="368"/>
      <c r="G425" s="368"/>
      <c r="H425" s="368"/>
      <c r="I425" s="368"/>
      <c r="J425" s="233"/>
      <c r="K425" s="376"/>
      <c r="L425" s="414"/>
      <c r="M425" s="171">
        <v>0.75</v>
      </c>
      <c r="N425" s="202">
        <v>0.75</v>
      </c>
    </row>
    <row r="426" spans="1:14" ht="23.1" customHeight="1" x14ac:dyDescent="0.25">
      <c r="A426" s="355"/>
      <c r="B426" s="160" t="s">
        <v>1</v>
      </c>
      <c r="C426" s="317" t="s">
        <v>960</v>
      </c>
      <c r="D426" s="235"/>
      <c r="E426" s="131">
        <v>156</v>
      </c>
      <c r="F426" s="458"/>
      <c r="G426" s="378"/>
      <c r="H426" s="378"/>
      <c r="I426" s="378"/>
      <c r="J426" s="48"/>
      <c r="K426" s="48">
        <f>J426</f>
        <v>0</v>
      </c>
      <c r="L426" s="59">
        <f>K426/11</f>
        <v>0</v>
      </c>
      <c r="M426" s="201">
        <v>0.79166666666666696</v>
      </c>
      <c r="N426" s="202">
        <v>0.75</v>
      </c>
    </row>
    <row r="427" spans="1:14" ht="23.1" customHeight="1" x14ac:dyDescent="0.25">
      <c r="A427" s="355"/>
      <c r="B427" s="234" t="s">
        <v>0</v>
      </c>
      <c r="C427" s="318" t="s">
        <v>899</v>
      </c>
      <c r="D427" s="318" t="s">
        <v>830</v>
      </c>
      <c r="E427" s="240">
        <v>147</v>
      </c>
      <c r="F427" s="470" t="s">
        <v>961</v>
      </c>
      <c r="G427" s="354"/>
      <c r="H427" s="354"/>
      <c r="I427" s="354"/>
      <c r="J427" s="231"/>
      <c r="K427" s="231">
        <f>J427</f>
        <v>0</v>
      </c>
      <c r="L427" s="239">
        <v>0</v>
      </c>
      <c r="M427" s="201">
        <v>0.83333333333333304</v>
      </c>
      <c r="N427" s="198">
        <v>0.6</v>
      </c>
    </row>
    <row r="428" spans="1:14" ht="23.1" customHeight="1" x14ac:dyDescent="0.25">
      <c r="A428" s="355" t="s">
        <v>11</v>
      </c>
      <c r="B428" s="356"/>
      <c r="C428" s="318" t="s">
        <v>7</v>
      </c>
      <c r="D428" s="240">
        <v>0.7</v>
      </c>
      <c r="E428" s="240">
        <v>136</v>
      </c>
      <c r="F428" s="354"/>
      <c r="G428" s="354"/>
      <c r="H428" s="354"/>
      <c r="I428" s="354"/>
      <c r="J428" s="231"/>
      <c r="K428" s="231">
        <f>J428</f>
        <v>0</v>
      </c>
      <c r="L428" s="239">
        <f>K428/11</f>
        <v>0</v>
      </c>
      <c r="M428" s="199">
        <v>0.875</v>
      </c>
      <c r="N428" s="198">
        <v>0.6</v>
      </c>
    </row>
    <row r="429" spans="1:14" ht="23.1" customHeight="1" x14ac:dyDescent="0.25">
      <c r="A429" s="337" t="s">
        <v>6</v>
      </c>
      <c r="B429" s="338"/>
      <c r="C429" s="319" t="s">
        <v>897</v>
      </c>
      <c r="D429" s="127">
        <v>1.5</v>
      </c>
      <c r="E429" s="127">
        <v>151</v>
      </c>
      <c r="F429" s="339"/>
      <c r="G429" s="339"/>
      <c r="H429" s="339"/>
      <c r="I429" s="339"/>
      <c r="J429" s="34"/>
      <c r="K429" s="34">
        <f>J429</f>
        <v>0</v>
      </c>
      <c r="L429" s="61">
        <f>K429/11</f>
        <v>0</v>
      </c>
      <c r="M429" s="199">
        <v>0.91666666666666696</v>
      </c>
      <c r="N429" s="198">
        <v>0.6</v>
      </c>
    </row>
    <row r="430" spans="1:14" ht="23.1" customHeight="1" x14ac:dyDescent="0.25">
      <c r="A430" s="337" t="s">
        <v>6</v>
      </c>
      <c r="B430" s="338"/>
      <c r="C430" s="319" t="s">
        <v>898</v>
      </c>
      <c r="D430" s="127"/>
      <c r="E430" s="127">
        <v>121</v>
      </c>
      <c r="F430" s="339"/>
      <c r="G430" s="339"/>
      <c r="H430" s="339"/>
      <c r="I430" s="339"/>
      <c r="J430" s="34"/>
      <c r="K430" s="34">
        <f>J430</f>
        <v>0</v>
      </c>
      <c r="L430" s="61">
        <f>K430/11</f>
        <v>0</v>
      </c>
      <c r="M430" s="199">
        <v>0.95833333333333304</v>
      </c>
      <c r="N430" s="198">
        <v>0.6</v>
      </c>
    </row>
    <row r="431" spans="1:14" ht="23.1" customHeight="1" thickBot="1" x14ac:dyDescent="0.3">
      <c r="A431" s="350" t="s">
        <v>286</v>
      </c>
      <c r="B431" s="351"/>
      <c r="C431" s="181">
        <f>D412+D416+D417+D421+D422+D426+D427+D428+D429+D430</f>
        <v>18</v>
      </c>
      <c r="D431" s="238" t="s">
        <v>287</v>
      </c>
      <c r="E431" s="181">
        <f>SUM(E412:E430)/10</f>
        <v>137.19999999999999</v>
      </c>
      <c r="F431" s="410" t="s">
        <v>962</v>
      </c>
      <c r="G431" s="411"/>
      <c r="H431" s="411"/>
      <c r="I431" s="412"/>
      <c r="J431" s="158" t="s">
        <v>115</v>
      </c>
      <c r="K431" s="158">
        <f>SUM(K412:K430)</f>
        <v>125.2</v>
      </c>
      <c r="L431" s="168">
        <f>SUM(L412:L430)</f>
        <v>11.381818181818181</v>
      </c>
      <c r="M431" s="172" t="s">
        <v>115</v>
      </c>
      <c r="N431" s="159">
        <f>SUM(N407:N430)</f>
        <v>13.949999999999996</v>
      </c>
    </row>
    <row r="432" spans="1:14" ht="23.1" customHeight="1" thickBot="1" x14ac:dyDescent="0.3"/>
    <row r="433" spans="1:14" ht="23.1" customHeight="1" thickBot="1" x14ac:dyDescent="0.3">
      <c r="A433" s="373" t="s">
        <v>211</v>
      </c>
      <c r="B433" s="340"/>
      <c r="C433" s="340"/>
      <c r="D433" s="340"/>
      <c r="E433" s="340"/>
      <c r="F433" s="340"/>
      <c r="G433" s="340"/>
      <c r="H433" s="340"/>
      <c r="I433" s="340"/>
      <c r="J433" s="340" t="s">
        <v>848</v>
      </c>
      <c r="K433" s="340"/>
      <c r="L433" s="431"/>
      <c r="M433" s="373" t="s">
        <v>206</v>
      </c>
      <c r="N433" s="341"/>
    </row>
    <row r="434" spans="1:14" ht="23.1" customHeight="1" x14ac:dyDescent="0.25">
      <c r="A434" s="342" t="s">
        <v>214</v>
      </c>
      <c r="B434" s="343"/>
      <c r="C434" s="343"/>
      <c r="D434" s="343"/>
      <c r="E434" s="344" t="s">
        <v>212</v>
      </c>
      <c r="F434" s="344"/>
      <c r="G434" s="344"/>
      <c r="H434" s="344"/>
      <c r="I434" s="344"/>
      <c r="J434" s="345" t="s">
        <v>788</v>
      </c>
      <c r="K434" s="345"/>
      <c r="L434" s="346"/>
      <c r="M434" s="200">
        <v>0</v>
      </c>
      <c r="N434" s="173">
        <v>0.6</v>
      </c>
    </row>
    <row r="435" spans="1:14" ht="23.1" customHeight="1" x14ac:dyDescent="0.25">
      <c r="A435" s="164" t="s">
        <v>193</v>
      </c>
      <c r="B435" s="232" t="s">
        <v>194</v>
      </c>
      <c r="C435" s="162" t="s">
        <v>197</v>
      </c>
      <c r="D435" s="232" t="s">
        <v>198</v>
      </c>
      <c r="E435" s="347" t="s">
        <v>200</v>
      </c>
      <c r="F435" s="347"/>
      <c r="G435" s="347"/>
      <c r="H435" s="347"/>
      <c r="I435" s="347"/>
      <c r="J435" s="348" t="s">
        <v>202</v>
      </c>
      <c r="K435" s="348"/>
      <c r="L435" s="349"/>
      <c r="M435" s="169">
        <v>4.1666666666666699E-2</v>
      </c>
      <c r="N435" s="165">
        <v>0.6</v>
      </c>
    </row>
    <row r="436" spans="1:14" ht="23.1" customHeight="1" x14ac:dyDescent="0.25">
      <c r="A436" s="164" t="s">
        <v>9</v>
      </c>
      <c r="B436" s="232" t="s">
        <v>195</v>
      </c>
      <c r="C436" s="162" t="s">
        <v>197</v>
      </c>
      <c r="D436" s="232" t="s">
        <v>198</v>
      </c>
      <c r="E436" s="369" t="s">
        <v>201</v>
      </c>
      <c r="F436" s="369"/>
      <c r="G436" s="369"/>
      <c r="H436" s="369"/>
      <c r="I436" s="369"/>
      <c r="J436" s="348" t="s">
        <v>203</v>
      </c>
      <c r="K436" s="348"/>
      <c r="L436" s="349"/>
      <c r="M436" s="169">
        <v>8.3333333333333301E-2</v>
      </c>
      <c r="N436" s="166">
        <v>0.45</v>
      </c>
    </row>
    <row r="437" spans="1:14" ht="23.1" customHeight="1" thickBot="1" x14ac:dyDescent="0.3">
      <c r="A437" s="174" t="s">
        <v>10</v>
      </c>
      <c r="B437" s="237" t="s">
        <v>196</v>
      </c>
      <c r="C437" s="176" t="s">
        <v>197</v>
      </c>
      <c r="D437" s="237" t="s">
        <v>199</v>
      </c>
      <c r="E437" s="370" t="s">
        <v>204</v>
      </c>
      <c r="F437" s="370"/>
      <c r="G437" s="370"/>
      <c r="H437" s="370"/>
      <c r="I437" s="370"/>
      <c r="J437" s="359" t="s">
        <v>781</v>
      </c>
      <c r="K437" s="359"/>
      <c r="L437" s="360"/>
      <c r="M437" s="170">
        <v>0.125</v>
      </c>
      <c r="N437" s="166">
        <v>0.45</v>
      </c>
    </row>
    <row r="438" spans="1:14" ht="23.1" customHeight="1" thickBot="1" x14ac:dyDescent="0.3">
      <c r="A438" s="177" t="s">
        <v>5</v>
      </c>
      <c r="B438" s="178" t="s">
        <v>209</v>
      </c>
      <c r="C438" s="141" t="s">
        <v>2</v>
      </c>
      <c r="D438" s="141" t="s">
        <v>3</v>
      </c>
      <c r="E438" s="236" t="s">
        <v>46</v>
      </c>
      <c r="F438" s="361" t="s">
        <v>33</v>
      </c>
      <c r="G438" s="361"/>
      <c r="H438" s="361"/>
      <c r="I438" s="361"/>
      <c r="J438" s="362" t="s">
        <v>34</v>
      </c>
      <c r="K438" s="362"/>
      <c r="L438" s="179" t="s">
        <v>780</v>
      </c>
      <c r="M438" s="170">
        <v>0.16666666666666699</v>
      </c>
      <c r="N438" s="166">
        <v>0.45</v>
      </c>
    </row>
    <row r="439" spans="1:14" ht="23.1" customHeight="1" x14ac:dyDescent="0.25">
      <c r="A439" s="392" t="s">
        <v>45</v>
      </c>
      <c r="B439" s="393" t="s">
        <v>0</v>
      </c>
      <c r="C439" s="471" t="s">
        <v>963</v>
      </c>
      <c r="D439" s="427">
        <v>5.3</v>
      </c>
      <c r="E439" s="428">
        <v>136</v>
      </c>
      <c r="F439" s="472" t="s">
        <v>964</v>
      </c>
      <c r="G439" s="399"/>
      <c r="H439" s="399"/>
      <c r="I439" s="399"/>
      <c r="J439" s="73">
        <v>24.6</v>
      </c>
      <c r="K439" s="397">
        <f>J439+J440+J441+J442</f>
        <v>44.2</v>
      </c>
      <c r="L439" s="418">
        <f>K439/11</f>
        <v>4.0181818181818185</v>
      </c>
      <c r="M439" s="170">
        <v>0.20833333333333301</v>
      </c>
      <c r="N439" s="166">
        <v>0.45</v>
      </c>
    </row>
    <row r="440" spans="1:14" ht="23.1" customHeight="1" x14ac:dyDescent="0.25">
      <c r="A440" s="355"/>
      <c r="B440" s="374"/>
      <c r="C440" s="383"/>
      <c r="D440" s="383"/>
      <c r="E440" s="366"/>
      <c r="F440" s="474" t="s">
        <v>41</v>
      </c>
      <c r="G440" s="366"/>
      <c r="H440" s="366"/>
      <c r="I440" s="366"/>
      <c r="J440" s="30">
        <v>0</v>
      </c>
      <c r="K440" s="389"/>
      <c r="L440" s="414"/>
      <c r="M440" s="170">
        <v>0.25</v>
      </c>
      <c r="N440" s="166">
        <v>0.45</v>
      </c>
    </row>
    <row r="441" spans="1:14" ht="23.1" customHeight="1" x14ac:dyDescent="0.25">
      <c r="A441" s="355"/>
      <c r="B441" s="374"/>
      <c r="C441" s="383"/>
      <c r="D441" s="383"/>
      <c r="E441" s="366"/>
      <c r="F441" s="474" t="s">
        <v>189</v>
      </c>
      <c r="G441" s="366"/>
      <c r="H441" s="366"/>
      <c r="I441" s="366"/>
      <c r="J441" s="30">
        <v>10</v>
      </c>
      <c r="K441" s="389"/>
      <c r="L441" s="414"/>
      <c r="M441" s="170">
        <v>0.29166666666666702</v>
      </c>
      <c r="N441" s="167">
        <v>0.6</v>
      </c>
    </row>
    <row r="442" spans="1:14" ht="23.1" customHeight="1" x14ac:dyDescent="0.25">
      <c r="A442" s="355"/>
      <c r="B442" s="374"/>
      <c r="C442" s="383"/>
      <c r="D442" s="383"/>
      <c r="E442" s="366"/>
      <c r="F442" s="470" t="s">
        <v>43</v>
      </c>
      <c r="G442" s="368"/>
      <c r="H442" s="368"/>
      <c r="I442" s="368"/>
      <c r="J442" s="233">
        <v>9.6</v>
      </c>
      <c r="K442" s="389"/>
      <c r="L442" s="414"/>
      <c r="M442" s="171">
        <v>0.33333333333333298</v>
      </c>
      <c r="N442" s="167">
        <v>0.6</v>
      </c>
    </row>
    <row r="443" spans="1:14" ht="23.1" customHeight="1" x14ac:dyDescent="0.25">
      <c r="A443" s="355"/>
      <c r="B443" s="160" t="s">
        <v>1</v>
      </c>
      <c r="C443" s="317" t="s">
        <v>965</v>
      </c>
      <c r="D443" s="317" t="s">
        <v>966</v>
      </c>
      <c r="E443" s="130">
        <v>192</v>
      </c>
      <c r="F443" s="380"/>
      <c r="G443" s="381"/>
      <c r="H443" s="381"/>
      <c r="I443" s="381"/>
      <c r="J443" s="44"/>
      <c r="K443" s="44">
        <f>J443</f>
        <v>0</v>
      </c>
      <c r="L443" s="59">
        <f>K443/11</f>
        <v>0</v>
      </c>
      <c r="M443" s="171">
        <v>0.375</v>
      </c>
      <c r="N443" s="167">
        <v>0.6</v>
      </c>
    </row>
    <row r="444" spans="1:14" ht="23.1" customHeight="1" x14ac:dyDescent="0.25">
      <c r="A444" s="355"/>
      <c r="B444" s="374" t="s">
        <v>0</v>
      </c>
      <c r="C444" s="469" t="s">
        <v>863</v>
      </c>
      <c r="D444" s="424">
        <v>5.5</v>
      </c>
      <c r="E444" s="425">
        <v>144</v>
      </c>
      <c r="F444" s="470" t="s">
        <v>967</v>
      </c>
      <c r="G444" s="354"/>
      <c r="H444" s="354"/>
      <c r="I444" s="354"/>
      <c r="J444" s="233">
        <v>30</v>
      </c>
      <c r="K444" s="389">
        <f>J444+J445+J446+J447</f>
        <v>45.6</v>
      </c>
      <c r="L444" s="414">
        <f>K444/11</f>
        <v>4.1454545454545455</v>
      </c>
      <c r="M444" s="171">
        <v>0.41666666666666702</v>
      </c>
      <c r="N444" s="167">
        <v>0.6</v>
      </c>
    </row>
    <row r="445" spans="1:14" ht="23.1" customHeight="1" x14ac:dyDescent="0.25">
      <c r="A445" s="355"/>
      <c r="B445" s="374"/>
      <c r="C445" s="383"/>
      <c r="D445" s="383"/>
      <c r="E445" s="366"/>
      <c r="F445" s="470" t="s">
        <v>873</v>
      </c>
      <c r="G445" s="368"/>
      <c r="H445" s="368"/>
      <c r="I445" s="368"/>
      <c r="J445" s="233">
        <v>11.6</v>
      </c>
      <c r="K445" s="389"/>
      <c r="L445" s="414"/>
      <c r="M445" s="171">
        <v>0.45833333333333298</v>
      </c>
      <c r="N445" s="167">
        <v>0.6</v>
      </c>
    </row>
    <row r="446" spans="1:14" ht="23.1" customHeight="1" x14ac:dyDescent="0.25">
      <c r="A446" s="355"/>
      <c r="B446" s="374"/>
      <c r="C446" s="383"/>
      <c r="D446" s="383"/>
      <c r="E446" s="366"/>
      <c r="F446" s="470" t="s">
        <v>189</v>
      </c>
      <c r="G446" s="368"/>
      <c r="H446" s="368"/>
      <c r="I446" s="368"/>
      <c r="J446" s="231">
        <v>4</v>
      </c>
      <c r="K446" s="389"/>
      <c r="L446" s="414"/>
      <c r="M446" s="171">
        <v>0.5</v>
      </c>
      <c r="N446" s="167">
        <v>0.6</v>
      </c>
    </row>
    <row r="447" spans="1:14" ht="23.1" customHeight="1" x14ac:dyDescent="0.25">
      <c r="A447" s="355"/>
      <c r="B447" s="374"/>
      <c r="C447" s="383"/>
      <c r="D447" s="383"/>
      <c r="E447" s="366"/>
      <c r="F447" s="454"/>
      <c r="G447" s="368"/>
      <c r="H447" s="368"/>
      <c r="I447" s="368"/>
      <c r="J447" s="231"/>
      <c r="K447" s="389"/>
      <c r="L447" s="414"/>
      <c r="M447" s="171">
        <v>0.54166666666666696</v>
      </c>
      <c r="N447" s="167">
        <v>0.6</v>
      </c>
    </row>
    <row r="448" spans="1:14" ht="23.1" customHeight="1" x14ac:dyDescent="0.25">
      <c r="A448" s="355"/>
      <c r="B448" s="160" t="s">
        <v>1</v>
      </c>
      <c r="C448" s="317" t="s">
        <v>968</v>
      </c>
      <c r="D448" s="235"/>
      <c r="E448" s="131">
        <v>101</v>
      </c>
      <c r="F448" s="380"/>
      <c r="G448" s="391"/>
      <c r="H448" s="391"/>
      <c r="I448" s="391"/>
      <c r="J448" s="47"/>
      <c r="K448" s="47">
        <f>J448</f>
        <v>0</v>
      </c>
      <c r="L448" s="59">
        <f>K448/11</f>
        <v>0</v>
      </c>
      <c r="M448" s="171">
        <v>0.58333333333333304</v>
      </c>
      <c r="N448" s="167">
        <v>0.6</v>
      </c>
    </row>
    <row r="449" spans="1:14" ht="23.1" customHeight="1" x14ac:dyDescent="0.25">
      <c r="A449" s="355"/>
      <c r="B449" s="374" t="s">
        <v>0</v>
      </c>
      <c r="C449" s="454"/>
      <c r="D449" s="430"/>
      <c r="E449" s="430"/>
      <c r="F449" s="454"/>
      <c r="G449" s="354"/>
      <c r="H449" s="354"/>
      <c r="I449" s="354"/>
      <c r="J449" s="231"/>
      <c r="K449" s="376">
        <f>J449+J450+J451+J452</f>
        <v>0</v>
      </c>
      <c r="L449" s="414">
        <f>K449/11</f>
        <v>0</v>
      </c>
      <c r="M449" s="171">
        <v>0.625</v>
      </c>
      <c r="N449" s="167">
        <v>0.6</v>
      </c>
    </row>
    <row r="450" spans="1:14" ht="23.1" customHeight="1" x14ac:dyDescent="0.25">
      <c r="A450" s="355"/>
      <c r="B450" s="374"/>
      <c r="C450" s="368"/>
      <c r="D450" s="368"/>
      <c r="E450" s="368"/>
      <c r="F450" s="454"/>
      <c r="G450" s="354"/>
      <c r="H450" s="354"/>
      <c r="I450" s="354"/>
      <c r="J450" s="231"/>
      <c r="K450" s="376"/>
      <c r="L450" s="414"/>
      <c r="M450" s="171">
        <v>0.66666666666666696</v>
      </c>
      <c r="N450" s="167">
        <v>0.6</v>
      </c>
    </row>
    <row r="451" spans="1:14" ht="23.1" customHeight="1" x14ac:dyDescent="0.25">
      <c r="A451" s="355"/>
      <c r="B451" s="374"/>
      <c r="C451" s="368"/>
      <c r="D451" s="368"/>
      <c r="E451" s="368"/>
      <c r="F451" s="454"/>
      <c r="G451" s="354"/>
      <c r="H451" s="354"/>
      <c r="I451" s="354"/>
      <c r="J451" s="231"/>
      <c r="K451" s="376"/>
      <c r="L451" s="414"/>
      <c r="M451" s="171">
        <v>0.70833333333333304</v>
      </c>
      <c r="N451" s="167">
        <v>0.6</v>
      </c>
    </row>
    <row r="452" spans="1:14" ht="23.1" customHeight="1" x14ac:dyDescent="0.25">
      <c r="A452" s="355"/>
      <c r="B452" s="374"/>
      <c r="C452" s="368"/>
      <c r="D452" s="368"/>
      <c r="E452" s="368"/>
      <c r="F452" s="368"/>
      <c r="G452" s="368"/>
      <c r="H452" s="368"/>
      <c r="I452" s="368"/>
      <c r="J452" s="233"/>
      <c r="K452" s="376"/>
      <c r="L452" s="414"/>
      <c r="M452" s="171">
        <v>0.75</v>
      </c>
      <c r="N452" s="202">
        <v>0.75</v>
      </c>
    </row>
    <row r="453" spans="1:14" ht="23.1" customHeight="1" x14ac:dyDescent="0.25">
      <c r="A453" s="355"/>
      <c r="B453" s="160" t="s">
        <v>1</v>
      </c>
      <c r="C453" s="247"/>
      <c r="D453" s="235"/>
      <c r="E453" s="131"/>
      <c r="F453" s="458"/>
      <c r="G453" s="378"/>
      <c r="H453" s="378"/>
      <c r="I453" s="378"/>
      <c r="J453" s="48"/>
      <c r="K453" s="48">
        <f>J453</f>
        <v>0</v>
      </c>
      <c r="L453" s="59">
        <f>K453/11</f>
        <v>0</v>
      </c>
      <c r="M453" s="201">
        <v>0.79166666666666696</v>
      </c>
      <c r="N453" s="202">
        <v>0.75</v>
      </c>
    </row>
    <row r="454" spans="1:14" ht="23.1" customHeight="1" x14ac:dyDescent="0.25">
      <c r="A454" s="355"/>
      <c r="B454" s="234" t="s">
        <v>0</v>
      </c>
      <c r="C454" s="248"/>
      <c r="D454" s="248"/>
      <c r="E454" s="240"/>
      <c r="F454" s="454"/>
      <c r="G454" s="354"/>
      <c r="H454" s="354"/>
      <c r="I454" s="354"/>
      <c r="J454" s="231"/>
      <c r="K454" s="231">
        <f>J454</f>
        <v>0</v>
      </c>
      <c r="L454" s="239">
        <v>0</v>
      </c>
      <c r="M454" s="201">
        <v>0.83333333333333304</v>
      </c>
      <c r="N454" s="198">
        <v>0.6</v>
      </c>
    </row>
    <row r="455" spans="1:14" ht="23.1" customHeight="1" x14ac:dyDescent="0.25">
      <c r="A455" s="355" t="s">
        <v>11</v>
      </c>
      <c r="B455" s="356"/>
      <c r="C455" s="248"/>
      <c r="D455" s="240"/>
      <c r="E455" s="240"/>
      <c r="F455" s="354"/>
      <c r="G455" s="354"/>
      <c r="H455" s="354"/>
      <c r="I455" s="354"/>
      <c r="J455" s="231"/>
      <c r="K455" s="231">
        <f>J455</f>
        <v>0</v>
      </c>
      <c r="L455" s="239">
        <f>K455/11</f>
        <v>0</v>
      </c>
      <c r="M455" s="199">
        <v>0.875</v>
      </c>
      <c r="N455" s="198">
        <v>0.6</v>
      </c>
    </row>
    <row r="456" spans="1:14" ht="23.1" customHeight="1" x14ac:dyDescent="0.25">
      <c r="A456" s="337" t="s">
        <v>6</v>
      </c>
      <c r="B456" s="338"/>
      <c r="C456" s="249"/>
      <c r="D456" s="127"/>
      <c r="E456" s="127"/>
      <c r="F456" s="339"/>
      <c r="G456" s="339"/>
      <c r="H456" s="339"/>
      <c r="I456" s="339"/>
      <c r="J456" s="34"/>
      <c r="K456" s="34">
        <f>J456</f>
        <v>0</v>
      </c>
      <c r="L456" s="61">
        <f>K456/11</f>
        <v>0</v>
      </c>
      <c r="M456" s="199">
        <v>0.91666666666666696</v>
      </c>
      <c r="N456" s="198">
        <v>0.6</v>
      </c>
    </row>
    <row r="457" spans="1:14" ht="23.1" customHeight="1" x14ac:dyDescent="0.25">
      <c r="A457" s="337" t="s">
        <v>6</v>
      </c>
      <c r="B457" s="338"/>
      <c r="C457" s="241"/>
      <c r="D457" s="127"/>
      <c r="E457" s="127"/>
      <c r="F457" s="339"/>
      <c r="G457" s="339"/>
      <c r="H457" s="339"/>
      <c r="I457" s="339"/>
      <c r="J457" s="34"/>
      <c r="K457" s="34">
        <f>J457</f>
        <v>0</v>
      </c>
      <c r="L457" s="61">
        <f>K457/11</f>
        <v>0</v>
      </c>
      <c r="M457" s="199">
        <v>0.95833333333333304</v>
      </c>
      <c r="N457" s="198">
        <v>0.6</v>
      </c>
    </row>
    <row r="458" spans="1:14" ht="23.1" customHeight="1" thickBot="1" x14ac:dyDescent="0.3">
      <c r="A458" s="350" t="s">
        <v>286</v>
      </c>
      <c r="B458" s="351"/>
      <c r="C458" s="181">
        <f>D439+D443+D444+D448+D449+D453+D454+D455+D456+D457</f>
        <v>12.8</v>
      </c>
      <c r="D458" s="238" t="s">
        <v>287</v>
      </c>
      <c r="E458" s="181">
        <f>SUM(E439:E457)/9</f>
        <v>63.666666666666664</v>
      </c>
      <c r="F458" s="408"/>
      <c r="G458" s="409"/>
      <c r="H458" s="409"/>
      <c r="I458" s="351"/>
      <c r="J458" s="158" t="s">
        <v>115</v>
      </c>
      <c r="K458" s="158">
        <f>SUM(K439:K457)</f>
        <v>89.800000000000011</v>
      </c>
      <c r="L458" s="168">
        <f>SUM(L439:L457)</f>
        <v>8.163636363636364</v>
      </c>
      <c r="M458" s="172" t="s">
        <v>115</v>
      </c>
      <c r="N458" s="159">
        <f>SUM(N434:N457)</f>
        <v>13.949999999999996</v>
      </c>
    </row>
  </sheetData>
  <mergeCells count="969">
    <mergeCell ref="A457:B457"/>
    <mergeCell ref="F457:I457"/>
    <mergeCell ref="A458:B458"/>
    <mergeCell ref="F458:I458"/>
    <mergeCell ref="L449:L452"/>
    <mergeCell ref="F450:I450"/>
    <mergeCell ref="F451:I451"/>
    <mergeCell ref="F452:I452"/>
    <mergeCell ref="F453:I453"/>
    <mergeCell ref="F454:I454"/>
    <mergeCell ref="A455:B455"/>
    <mergeCell ref="F455:I455"/>
    <mergeCell ref="A456:B456"/>
    <mergeCell ref="F456:I456"/>
    <mergeCell ref="F446:I446"/>
    <mergeCell ref="F447:I447"/>
    <mergeCell ref="F448:I448"/>
    <mergeCell ref="B449:B452"/>
    <mergeCell ref="C449:C452"/>
    <mergeCell ref="D449:D452"/>
    <mergeCell ref="E449:E452"/>
    <mergeCell ref="F449:I449"/>
    <mergeCell ref="K449:K452"/>
    <mergeCell ref="E437:I437"/>
    <mergeCell ref="J437:L437"/>
    <mergeCell ref="F438:I438"/>
    <mergeCell ref="J438:K438"/>
    <mergeCell ref="A439:A454"/>
    <mergeCell ref="B439:B442"/>
    <mergeCell ref="C439:C442"/>
    <mergeCell ref="D439:D442"/>
    <mergeCell ref="E439:E442"/>
    <mergeCell ref="F439:I439"/>
    <mergeCell ref="K439:K442"/>
    <mergeCell ref="L439:L442"/>
    <mergeCell ref="F440:I440"/>
    <mergeCell ref="F441:I441"/>
    <mergeCell ref="F442:I442"/>
    <mergeCell ref="F443:I443"/>
    <mergeCell ref="B444:B447"/>
    <mergeCell ref="C444:C447"/>
    <mergeCell ref="D444:D447"/>
    <mergeCell ref="E444:E447"/>
    <mergeCell ref="F444:I444"/>
    <mergeCell ref="K444:K447"/>
    <mergeCell ref="L444:L447"/>
    <mergeCell ref="F445:I445"/>
    <mergeCell ref="A433:I433"/>
    <mergeCell ref="J433:L433"/>
    <mergeCell ref="M433:N433"/>
    <mergeCell ref="A434:D434"/>
    <mergeCell ref="E434:I434"/>
    <mergeCell ref="J434:L434"/>
    <mergeCell ref="E435:I435"/>
    <mergeCell ref="J435:L435"/>
    <mergeCell ref="E436:I436"/>
    <mergeCell ref="J436:L436"/>
    <mergeCell ref="F426:I426"/>
    <mergeCell ref="F427:I427"/>
    <mergeCell ref="A428:B428"/>
    <mergeCell ref="F428:I428"/>
    <mergeCell ref="A429:B429"/>
    <mergeCell ref="F429:I429"/>
    <mergeCell ref="A430:B430"/>
    <mergeCell ref="F430:I430"/>
    <mergeCell ref="A431:B431"/>
    <mergeCell ref="F431:I431"/>
    <mergeCell ref="F417:I417"/>
    <mergeCell ref="K417:K420"/>
    <mergeCell ref="L417:L420"/>
    <mergeCell ref="F418:I418"/>
    <mergeCell ref="F419:I419"/>
    <mergeCell ref="F420:I420"/>
    <mergeCell ref="F421:I421"/>
    <mergeCell ref="B422:B425"/>
    <mergeCell ref="C422:C425"/>
    <mergeCell ref="D422:D425"/>
    <mergeCell ref="E422:E425"/>
    <mergeCell ref="F422:I422"/>
    <mergeCell ref="K422:K425"/>
    <mergeCell ref="L422:L425"/>
    <mergeCell ref="F423:I423"/>
    <mergeCell ref="F424:I424"/>
    <mergeCell ref="F425:I425"/>
    <mergeCell ref="E408:I408"/>
    <mergeCell ref="J408:L408"/>
    <mergeCell ref="E409:I409"/>
    <mergeCell ref="J409:L409"/>
    <mergeCell ref="E410:I410"/>
    <mergeCell ref="J410:L410"/>
    <mergeCell ref="F411:I411"/>
    <mergeCell ref="J411:K411"/>
    <mergeCell ref="A412:A427"/>
    <mergeCell ref="B412:B415"/>
    <mergeCell ref="C412:C415"/>
    <mergeCell ref="D412:D415"/>
    <mergeCell ref="E412:E415"/>
    <mergeCell ref="F412:I412"/>
    <mergeCell ref="K412:K415"/>
    <mergeCell ref="L412:L415"/>
    <mergeCell ref="F413:I413"/>
    <mergeCell ref="F414:I414"/>
    <mergeCell ref="F415:I415"/>
    <mergeCell ref="F416:I416"/>
    <mergeCell ref="B417:B420"/>
    <mergeCell ref="C417:C420"/>
    <mergeCell ref="D417:D420"/>
    <mergeCell ref="E417:E420"/>
    <mergeCell ref="A403:B403"/>
    <mergeCell ref="F403:I403"/>
    <mergeCell ref="A404:B404"/>
    <mergeCell ref="F404:I404"/>
    <mergeCell ref="A406:I406"/>
    <mergeCell ref="J406:L406"/>
    <mergeCell ref="M406:N406"/>
    <mergeCell ref="A407:D407"/>
    <mergeCell ref="E407:I407"/>
    <mergeCell ref="J407:L407"/>
    <mergeCell ref="L395:L398"/>
    <mergeCell ref="F396:I396"/>
    <mergeCell ref="F397:I397"/>
    <mergeCell ref="F398:I398"/>
    <mergeCell ref="F399:I399"/>
    <mergeCell ref="F400:I400"/>
    <mergeCell ref="A401:B401"/>
    <mergeCell ref="F401:I401"/>
    <mergeCell ref="A402:B402"/>
    <mergeCell ref="F402:I402"/>
    <mergeCell ref="F392:I392"/>
    <mergeCell ref="F393:I393"/>
    <mergeCell ref="F394:I394"/>
    <mergeCell ref="B395:B398"/>
    <mergeCell ref="C395:C398"/>
    <mergeCell ref="D395:D398"/>
    <mergeCell ref="E395:E398"/>
    <mergeCell ref="F395:I395"/>
    <mergeCell ref="K395:K398"/>
    <mergeCell ref="E383:I383"/>
    <mergeCell ref="J383:L383"/>
    <mergeCell ref="F384:I384"/>
    <mergeCell ref="J384:K384"/>
    <mergeCell ref="A385:A400"/>
    <mergeCell ref="B385:B388"/>
    <mergeCell ref="C385:C388"/>
    <mergeCell ref="D385:D388"/>
    <mergeCell ref="E385:E388"/>
    <mergeCell ref="F385:I385"/>
    <mergeCell ref="K385:K388"/>
    <mergeCell ref="L385:L388"/>
    <mergeCell ref="F386:I386"/>
    <mergeCell ref="F387:I387"/>
    <mergeCell ref="F388:I388"/>
    <mergeCell ref="F389:I389"/>
    <mergeCell ref="B390:B393"/>
    <mergeCell ref="C390:C393"/>
    <mergeCell ref="D390:D393"/>
    <mergeCell ref="E390:E393"/>
    <mergeCell ref="F390:I390"/>
    <mergeCell ref="K390:K393"/>
    <mergeCell ref="L390:L393"/>
    <mergeCell ref="F391:I391"/>
    <mergeCell ref="A379:I379"/>
    <mergeCell ref="J379:L379"/>
    <mergeCell ref="M379:N379"/>
    <mergeCell ref="A380:D380"/>
    <mergeCell ref="E380:I380"/>
    <mergeCell ref="J380:L380"/>
    <mergeCell ref="E381:I381"/>
    <mergeCell ref="J381:L381"/>
    <mergeCell ref="E382:I382"/>
    <mergeCell ref="J382:L382"/>
    <mergeCell ref="F372:I372"/>
    <mergeCell ref="F373:I373"/>
    <mergeCell ref="A374:B374"/>
    <mergeCell ref="F374:I374"/>
    <mergeCell ref="A375:B375"/>
    <mergeCell ref="F375:I375"/>
    <mergeCell ref="A376:B376"/>
    <mergeCell ref="F376:I376"/>
    <mergeCell ref="A377:B377"/>
    <mergeCell ref="F377:I377"/>
    <mergeCell ref="F363:I363"/>
    <mergeCell ref="K363:K366"/>
    <mergeCell ref="L363:L366"/>
    <mergeCell ref="F364:I364"/>
    <mergeCell ref="F365:I365"/>
    <mergeCell ref="F366:I366"/>
    <mergeCell ref="F367:I367"/>
    <mergeCell ref="B368:B371"/>
    <mergeCell ref="C368:C371"/>
    <mergeCell ref="D368:D371"/>
    <mergeCell ref="E368:E371"/>
    <mergeCell ref="F368:I368"/>
    <mergeCell ref="K368:K371"/>
    <mergeCell ref="L368:L371"/>
    <mergeCell ref="F369:I369"/>
    <mergeCell ref="F370:I370"/>
    <mergeCell ref="F371:I371"/>
    <mergeCell ref="E354:I354"/>
    <mergeCell ref="J354:L354"/>
    <mergeCell ref="E355:I355"/>
    <mergeCell ref="J355:L355"/>
    <mergeCell ref="E356:I356"/>
    <mergeCell ref="J356:L356"/>
    <mergeCell ref="F357:I357"/>
    <mergeCell ref="J357:K357"/>
    <mergeCell ref="A358:A373"/>
    <mergeCell ref="B358:B361"/>
    <mergeCell ref="C358:C361"/>
    <mergeCell ref="D358:D361"/>
    <mergeCell ref="E358:E361"/>
    <mergeCell ref="F358:I358"/>
    <mergeCell ref="K358:K361"/>
    <mergeCell ref="L358:L361"/>
    <mergeCell ref="F359:I359"/>
    <mergeCell ref="F360:I360"/>
    <mergeCell ref="F361:I361"/>
    <mergeCell ref="F362:I362"/>
    <mergeCell ref="B363:B366"/>
    <mergeCell ref="C363:C366"/>
    <mergeCell ref="D363:D366"/>
    <mergeCell ref="E363:E366"/>
    <mergeCell ref="A349:B349"/>
    <mergeCell ref="F349:I349"/>
    <mergeCell ref="A350:B350"/>
    <mergeCell ref="F350:I350"/>
    <mergeCell ref="A352:I352"/>
    <mergeCell ref="J352:L352"/>
    <mergeCell ref="M352:N352"/>
    <mergeCell ref="A353:D353"/>
    <mergeCell ref="E353:I353"/>
    <mergeCell ref="J353:L353"/>
    <mergeCell ref="L341:L344"/>
    <mergeCell ref="F342:I342"/>
    <mergeCell ref="F343:I343"/>
    <mergeCell ref="F344:I344"/>
    <mergeCell ref="F345:I345"/>
    <mergeCell ref="F346:I346"/>
    <mergeCell ref="A347:B347"/>
    <mergeCell ref="F347:I347"/>
    <mergeCell ref="A348:B348"/>
    <mergeCell ref="F348:I348"/>
    <mergeCell ref="F338:I338"/>
    <mergeCell ref="F339:I339"/>
    <mergeCell ref="F340:I340"/>
    <mergeCell ref="B341:B344"/>
    <mergeCell ref="C341:C344"/>
    <mergeCell ref="D341:D344"/>
    <mergeCell ref="E341:E344"/>
    <mergeCell ref="F341:I341"/>
    <mergeCell ref="K341:K344"/>
    <mergeCell ref="E329:I329"/>
    <mergeCell ref="J329:L329"/>
    <mergeCell ref="F330:I330"/>
    <mergeCell ref="J330:K330"/>
    <mergeCell ref="A331:A346"/>
    <mergeCell ref="B331:B334"/>
    <mergeCell ref="C331:C334"/>
    <mergeCell ref="D331:D334"/>
    <mergeCell ref="E331:E334"/>
    <mergeCell ref="F331:I331"/>
    <mergeCell ref="K331:K334"/>
    <mergeCell ref="L331:L334"/>
    <mergeCell ref="F332:I332"/>
    <mergeCell ref="F333:I333"/>
    <mergeCell ref="F334:I334"/>
    <mergeCell ref="F335:I335"/>
    <mergeCell ref="B336:B339"/>
    <mergeCell ref="C336:C339"/>
    <mergeCell ref="D336:D339"/>
    <mergeCell ref="E336:E339"/>
    <mergeCell ref="F336:I336"/>
    <mergeCell ref="K336:K339"/>
    <mergeCell ref="L336:L339"/>
    <mergeCell ref="F337:I337"/>
    <mergeCell ref="A325:I325"/>
    <mergeCell ref="J325:L325"/>
    <mergeCell ref="M325:N325"/>
    <mergeCell ref="A326:D326"/>
    <mergeCell ref="E326:I326"/>
    <mergeCell ref="J326:L326"/>
    <mergeCell ref="E327:I327"/>
    <mergeCell ref="J327:L327"/>
    <mergeCell ref="E328:I328"/>
    <mergeCell ref="J328:L328"/>
    <mergeCell ref="F318:I318"/>
    <mergeCell ref="F319:I319"/>
    <mergeCell ref="A320:B320"/>
    <mergeCell ref="F320:I320"/>
    <mergeCell ref="A321:B321"/>
    <mergeCell ref="F321:I321"/>
    <mergeCell ref="A322:B322"/>
    <mergeCell ref="F322:I322"/>
    <mergeCell ref="A323:B323"/>
    <mergeCell ref="F323:I323"/>
    <mergeCell ref="F309:I309"/>
    <mergeCell ref="K309:K312"/>
    <mergeCell ref="L309:L312"/>
    <mergeCell ref="F310:I310"/>
    <mergeCell ref="F311:I311"/>
    <mergeCell ref="F312:I312"/>
    <mergeCell ref="F313:I313"/>
    <mergeCell ref="B314:B317"/>
    <mergeCell ref="C314:C317"/>
    <mergeCell ref="D314:D317"/>
    <mergeCell ref="E314:E317"/>
    <mergeCell ref="F314:I314"/>
    <mergeCell ref="K314:K317"/>
    <mergeCell ref="L314:L317"/>
    <mergeCell ref="F315:I315"/>
    <mergeCell ref="F316:I316"/>
    <mergeCell ref="F317:I317"/>
    <mergeCell ref="E300:I300"/>
    <mergeCell ref="J300:L300"/>
    <mergeCell ref="E301:I301"/>
    <mergeCell ref="J301:L301"/>
    <mergeCell ref="E302:I302"/>
    <mergeCell ref="J302:L302"/>
    <mergeCell ref="F303:I303"/>
    <mergeCell ref="J303:K303"/>
    <mergeCell ref="A304:A319"/>
    <mergeCell ref="B304:B307"/>
    <mergeCell ref="C304:C307"/>
    <mergeCell ref="D304:D307"/>
    <mergeCell ref="E304:E307"/>
    <mergeCell ref="F304:I304"/>
    <mergeCell ref="K304:K307"/>
    <mergeCell ref="L304:L307"/>
    <mergeCell ref="F305:I305"/>
    <mergeCell ref="F306:I306"/>
    <mergeCell ref="F307:I307"/>
    <mergeCell ref="F308:I308"/>
    <mergeCell ref="B309:B312"/>
    <mergeCell ref="C309:C312"/>
    <mergeCell ref="D309:D312"/>
    <mergeCell ref="E309:E312"/>
    <mergeCell ref="A295:B295"/>
    <mergeCell ref="F295:I295"/>
    <mergeCell ref="A296:B296"/>
    <mergeCell ref="F296:I296"/>
    <mergeCell ref="A298:I298"/>
    <mergeCell ref="J298:L298"/>
    <mergeCell ref="M298:N298"/>
    <mergeCell ref="A299:D299"/>
    <mergeCell ref="E299:I299"/>
    <mergeCell ref="J299:L299"/>
    <mergeCell ref="L287:L290"/>
    <mergeCell ref="F288:I288"/>
    <mergeCell ref="F289:I289"/>
    <mergeCell ref="F290:I290"/>
    <mergeCell ref="F291:I291"/>
    <mergeCell ref="F292:I292"/>
    <mergeCell ref="A293:B293"/>
    <mergeCell ref="F293:I293"/>
    <mergeCell ref="A294:B294"/>
    <mergeCell ref="F294:I294"/>
    <mergeCell ref="F284:I284"/>
    <mergeCell ref="F285:I285"/>
    <mergeCell ref="F286:I286"/>
    <mergeCell ref="B287:B290"/>
    <mergeCell ref="C287:C290"/>
    <mergeCell ref="D287:D290"/>
    <mergeCell ref="E287:E290"/>
    <mergeCell ref="F287:I287"/>
    <mergeCell ref="K287:K290"/>
    <mergeCell ref="E275:I275"/>
    <mergeCell ref="J275:L275"/>
    <mergeCell ref="F276:I276"/>
    <mergeCell ref="J276:K276"/>
    <mergeCell ref="A277:A292"/>
    <mergeCell ref="B277:B280"/>
    <mergeCell ref="C277:C280"/>
    <mergeCell ref="D277:D280"/>
    <mergeCell ref="E277:E280"/>
    <mergeCell ref="F277:I277"/>
    <mergeCell ref="K277:K280"/>
    <mergeCell ref="L277:L280"/>
    <mergeCell ref="F278:I278"/>
    <mergeCell ref="F279:I279"/>
    <mergeCell ref="F280:I280"/>
    <mergeCell ref="F281:I281"/>
    <mergeCell ref="B282:B285"/>
    <mergeCell ref="C282:C285"/>
    <mergeCell ref="D282:D285"/>
    <mergeCell ref="E282:E285"/>
    <mergeCell ref="F282:I282"/>
    <mergeCell ref="K282:K285"/>
    <mergeCell ref="L282:L285"/>
    <mergeCell ref="F283:I283"/>
    <mergeCell ref="A271:I271"/>
    <mergeCell ref="J271:L271"/>
    <mergeCell ref="M271:N271"/>
    <mergeCell ref="A272:D272"/>
    <mergeCell ref="E272:I272"/>
    <mergeCell ref="J272:L272"/>
    <mergeCell ref="E273:I273"/>
    <mergeCell ref="J273:L273"/>
    <mergeCell ref="E274:I274"/>
    <mergeCell ref="J274:L274"/>
    <mergeCell ref="F264:I264"/>
    <mergeCell ref="F265:I265"/>
    <mergeCell ref="A266:B266"/>
    <mergeCell ref="F266:I266"/>
    <mergeCell ref="A267:B267"/>
    <mergeCell ref="F267:I267"/>
    <mergeCell ref="A268:B268"/>
    <mergeCell ref="F268:I268"/>
    <mergeCell ref="A269:B269"/>
    <mergeCell ref="F269:I269"/>
    <mergeCell ref="F255:I255"/>
    <mergeCell ref="K255:K258"/>
    <mergeCell ref="L255:L258"/>
    <mergeCell ref="F256:I256"/>
    <mergeCell ref="F257:I257"/>
    <mergeCell ref="F258:I258"/>
    <mergeCell ref="F259:I259"/>
    <mergeCell ref="B260:B263"/>
    <mergeCell ref="C260:C263"/>
    <mergeCell ref="D260:D263"/>
    <mergeCell ref="E260:E263"/>
    <mergeCell ref="F260:I260"/>
    <mergeCell ref="K260:K263"/>
    <mergeCell ref="L260:L263"/>
    <mergeCell ref="F261:I261"/>
    <mergeCell ref="F262:I262"/>
    <mergeCell ref="F263:I263"/>
    <mergeCell ref="E246:I246"/>
    <mergeCell ref="J246:L246"/>
    <mergeCell ref="E247:I247"/>
    <mergeCell ref="J247:L247"/>
    <mergeCell ref="E248:I248"/>
    <mergeCell ref="J248:L248"/>
    <mergeCell ref="F249:I249"/>
    <mergeCell ref="J249:K249"/>
    <mergeCell ref="A250:A265"/>
    <mergeCell ref="B250:B253"/>
    <mergeCell ref="C250:C253"/>
    <mergeCell ref="D250:D253"/>
    <mergeCell ref="E250:E253"/>
    <mergeCell ref="F250:I250"/>
    <mergeCell ref="K250:K253"/>
    <mergeCell ref="L250:L253"/>
    <mergeCell ref="F251:I251"/>
    <mergeCell ref="F252:I252"/>
    <mergeCell ref="F253:I253"/>
    <mergeCell ref="F254:I254"/>
    <mergeCell ref="B255:B258"/>
    <mergeCell ref="C255:C258"/>
    <mergeCell ref="D255:D258"/>
    <mergeCell ref="E255:E258"/>
    <mergeCell ref="A241:B241"/>
    <mergeCell ref="F241:I241"/>
    <mergeCell ref="A242:B242"/>
    <mergeCell ref="F242:I242"/>
    <mergeCell ref="A244:I244"/>
    <mergeCell ref="J244:L244"/>
    <mergeCell ref="M244:N244"/>
    <mergeCell ref="A245:D245"/>
    <mergeCell ref="E245:I245"/>
    <mergeCell ref="J245:L245"/>
    <mergeCell ref="L233:L236"/>
    <mergeCell ref="F234:I234"/>
    <mergeCell ref="F235:I235"/>
    <mergeCell ref="F236:I236"/>
    <mergeCell ref="F237:I237"/>
    <mergeCell ref="F238:I238"/>
    <mergeCell ref="A239:B239"/>
    <mergeCell ref="F239:I239"/>
    <mergeCell ref="A240:B240"/>
    <mergeCell ref="F240:I240"/>
    <mergeCell ref="F230:I230"/>
    <mergeCell ref="F231:I231"/>
    <mergeCell ref="F232:I232"/>
    <mergeCell ref="B233:B236"/>
    <mergeCell ref="C233:C236"/>
    <mergeCell ref="D233:D236"/>
    <mergeCell ref="E233:E236"/>
    <mergeCell ref="F233:I233"/>
    <mergeCell ref="K233:K236"/>
    <mergeCell ref="E221:I221"/>
    <mergeCell ref="J221:L221"/>
    <mergeCell ref="F222:I222"/>
    <mergeCell ref="J222:K222"/>
    <mergeCell ref="A223:A238"/>
    <mergeCell ref="B223:B226"/>
    <mergeCell ref="C223:C226"/>
    <mergeCell ref="D223:D226"/>
    <mergeCell ref="E223:E226"/>
    <mergeCell ref="F223:I223"/>
    <mergeCell ref="K223:K226"/>
    <mergeCell ref="L223:L226"/>
    <mergeCell ref="F224:I224"/>
    <mergeCell ref="F225:I225"/>
    <mergeCell ref="F226:I226"/>
    <mergeCell ref="F227:I227"/>
    <mergeCell ref="B228:B231"/>
    <mergeCell ref="C228:C231"/>
    <mergeCell ref="D228:D231"/>
    <mergeCell ref="E228:E231"/>
    <mergeCell ref="F228:I228"/>
    <mergeCell ref="K228:K231"/>
    <mergeCell ref="L228:L231"/>
    <mergeCell ref="F229:I229"/>
    <mergeCell ref="A217:I217"/>
    <mergeCell ref="J217:L217"/>
    <mergeCell ref="M217:N217"/>
    <mergeCell ref="A218:D218"/>
    <mergeCell ref="E218:I218"/>
    <mergeCell ref="J218:L218"/>
    <mergeCell ref="E219:I219"/>
    <mergeCell ref="J219:L219"/>
    <mergeCell ref="E220:I220"/>
    <mergeCell ref="J220:L220"/>
    <mergeCell ref="A214:B214"/>
    <mergeCell ref="F214:I214"/>
    <mergeCell ref="A215:B215"/>
    <mergeCell ref="F215:I215"/>
    <mergeCell ref="L206:L209"/>
    <mergeCell ref="F207:I207"/>
    <mergeCell ref="F208:I208"/>
    <mergeCell ref="F209:I209"/>
    <mergeCell ref="F210:I210"/>
    <mergeCell ref="F211:I211"/>
    <mergeCell ref="A212:B212"/>
    <mergeCell ref="F212:I212"/>
    <mergeCell ref="A213:B213"/>
    <mergeCell ref="F213:I213"/>
    <mergeCell ref="F203:I203"/>
    <mergeCell ref="F204:I204"/>
    <mergeCell ref="F205:I205"/>
    <mergeCell ref="B206:B209"/>
    <mergeCell ref="C206:C209"/>
    <mergeCell ref="D206:D209"/>
    <mergeCell ref="E206:E209"/>
    <mergeCell ref="F206:I206"/>
    <mergeCell ref="K206:K209"/>
    <mergeCell ref="E194:I194"/>
    <mergeCell ref="J194:L194"/>
    <mergeCell ref="F195:I195"/>
    <mergeCell ref="J195:K195"/>
    <mergeCell ref="A196:A211"/>
    <mergeCell ref="B196:B199"/>
    <mergeCell ref="C196:C199"/>
    <mergeCell ref="D196:D199"/>
    <mergeCell ref="E196:E199"/>
    <mergeCell ref="F196:I196"/>
    <mergeCell ref="K196:K199"/>
    <mergeCell ref="L196:L199"/>
    <mergeCell ref="F197:I197"/>
    <mergeCell ref="F198:I198"/>
    <mergeCell ref="F199:I199"/>
    <mergeCell ref="F200:I200"/>
    <mergeCell ref="B201:B204"/>
    <mergeCell ref="C201:C204"/>
    <mergeCell ref="D201:D204"/>
    <mergeCell ref="E201:E204"/>
    <mergeCell ref="F201:I201"/>
    <mergeCell ref="K201:K204"/>
    <mergeCell ref="L201:L204"/>
    <mergeCell ref="F202:I202"/>
    <mergeCell ref="A190:I190"/>
    <mergeCell ref="J190:L190"/>
    <mergeCell ref="M190:N190"/>
    <mergeCell ref="A191:D191"/>
    <mergeCell ref="E191:I191"/>
    <mergeCell ref="J191:L191"/>
    <mergeCell ref="E192:I192"/>
    <mergeCell ref="J192:L192"/>
    <mergeCell ref="E193:I193"/>
    <mergeCell ref="J193:L193"/>
    <mergeCell ref="F183:I183"/>
    <mergeCell ref="F184:I184"/>
    <mergeCell ref="A185:B185"/>
    <mergeCell ref="F185:I185"/>
    <mergeCell ref="A186:B186"/>
    <mergeCell ref="F186:I186"/>
    <mergeCell ref="A187:B187"/>
    <mergeCell ref="F187:I187"/>
    <mergeCell ref="A188:B188"/>
    <mergeCell ref="F188:I188"/>
    <mergeCell ref="F174:I174"/>
    <mergeCell ref="K174:K177"/>
    <mergeCell ref="L174:L177"/>
    <mergeCell ref="F175:I175"/>
    <mergeCell ref="F176:I176"/>
    <mergeCell ref="F177:I177"/>
    <mergeCell ref="F178:I178"/>
    <mergeCell ref="B179:B182"/>
    <mergeCell ref="C179:C182"/>
    <mergeCell ref="D179:D182"/>
    <mergeCell ref="E179:E182"/>
    <mergeCell ref="F179:I179"/>
    <mergeCell ref="K179:K182"/>
    <mergeCell ref="L179:L182"/>
    <mergeCell ref="F180:I180"/>
    <mergeCell ref="F181:I181"/>
    <mergeCell ref="F182:I182"/>
    <mergeCell ref="E165:I165"/>
    <mergeCell ref="J165:L165"/>
    <mergeCell ref="E166:I166"/>
    <mergeCell ref="J166:L166"/>
    <mergeCell ref="E167:I167"/>
    <mergeCell ref="J167:L167"/>
    <mergeCell ref="F168:I168"/>
    <mergeCell ref="J168:K168"/>
    <mergeCell ref="A169:A184"/>
    <mergeCell ref="B169:B172"/>
    <mergeCell ref="C169:C172"/>
    <mergeCell ref="D169:D172"/>
    <mergeCell ref="E169:E172"/>
    <mergeCell ref="F169:I169"/>
    <mergeCell ref="K169:K172"/>
    <mergeCell ref="L169:L172"/>
    <mergeCell ref="F170:I170"/>
    <mergeCell ref="F171:I171"/>
    <mergeCell ref="F172:I172"/>
    <mergeCell ref="F173:I173"/>
    <mergeCell ref="B174:B177"/>
    <mergeCell ref="C174:C177"/>
    <mergeCell ref="D174:D177"/>
    <mergeCell ref="E174:E177"/>
    <mergeCell ref="A160:B160"/>
    <mergeCell ref="F160:I160"/>
    <mergeCell ref="A161:B161"/>
    <mergeCell ref="F161:I161"/>
    <mergeCell ref="A163:I163"/>
    <mergeCell ref="J163:L163"/>
    <mergeCell ref="M163:N163"/>
    <mergeCell ref="A164:D164"/>
    <mergeCell ref="E164:I164"/>
    <mergeCell ref="J164:L164"/>
    <mergeCell ref="L152:L155"/>
    <mergeCell ref="F153:I153"/>
    <mergeCell ref="F154:I154"/>
    <mergeCell ref="F155:I155"/>
    <mergeCell ref="F156:I156"/>
    <mergeCell ref="F157:I157"/>
    <mergeCell ref="A158:B158"/>
    <mergeCell ref="F158:I158"/>
    <mergeCell ref="A159:B159"/>
    <mergeCell ref="F159:I159"/>
    <mergeCell ref="F149:I149"/>
    <mergeCell ref="F150:I150"/>
    <mergeCell ref="F151:I151"/>
    <mergeCell ref="B152:B155"/>
    <mergeCell ref="C152:C155"/>
    <mergeCell ref="D152:D155"/>
    <mergeCell ref="E152:E155"/>
    <mergeCell ref="F152:I152"/>
    <mergeCell ref="K152:K155"/>
    <mergeCell ref="E140:I140"/>
    <mergeCell ref="J140:L140"/>
    <mergeCell ref="F141:I141"/>
    <mergeCell ref="J141:K141"/>
    <mergeCell ref="A142:A157"/>
    <mergeCell ref="B142:B145"/>
    <mergeCell ref="C142:C145"/>
    <mergeCell ref="D142:D145"/>
    <mergeCell ref="E142:E145"/>
    <mergeCell ref="F142:I142"/>
    <mergeCell ref="K142:K145"/>
    <mergeCell ref="L142:L145"/>
    <mergeCell ref="F143:I143"/>
    <mergeCell ref="F144:I144"/>
    <mergeCell ref="F145:I145"/>
    <mergeCell ref="F146:I146"/>
    <mergeCell ref="B147:B150"/>
    <mergeCell ref="C147:C150"/>
    <mergeCell ref="D147:D150"/>
    <mergeCell ref="E147:E150"/>
    <mergeCell ref="F147:I147"/>
    <mergeCell ref="K147:K150"/>
    <mergeCell ref="L147:L150"/>
    <mergeCell ref="F148:I148"/>
    <mergeCell ref="A136:I136"/>
    <mergeCell ref="J136:L136"/>
    <mergeCell ref="M136:N136"/>
    <mergeCell ref="A137:D137"/>
    <mergeCell ref="E137:I137"/>
    <mergeCell ref="J137:L137"/>
    <mergeCell ref="E138:I138"/>
    <mergeCell ref="J138:L138"/>
    <mergeCell ref="E139:I139"/>
    <mergeCell ref="J139:L139"/>
    <mergeCell ref="E4:I4"/>
    <mergeCell ref="J4:L4"/>
    <mergeCell ref="E5:I5"/>
    <mergeCell ref="J5:L5"/>
    <mergeCell ref="F6:I6"/>
    <mergeCell ref="J6:K6"/>
    <mergeCell ref="A1:I1"/>
    <mergeCell ref="J1:L1"/>
    <mergeCell ref="A2:D2"/>
    <mergeCell ref="E2:I2"/>
    <mergeCell ref="J2:L2"/>
    <mergeCell ref="E3:I3"/>
    <mergeCell ref="J3:L3"/>
    <mergeCell ref="F15:I15"/>
    <mergeCell ref="F16:I16"/>
    <mergeCell ref="B12:B15"/>
    <mergeCell ref="C12:C15"/>
    <mergeCell ref="D12:D15"/>
    <mergeCell ref="E12:E15"/>
    <mergeCell ref="F12:I12"/>
    <mergeCell ref="K7:K10"/>
    <mergeCell ref="L7:L10"/>
    <mergeCell ref="F8:I8"/>
    <mergeCell ref="F9:I9"/>
    <mergeCell ref="F10:I10"/>
    <mergeCell ref="F11:I11"/>
    <mergeCell ref="B7:B10"/>
    <mergeCell ref="C7:C10"/>
    <mergeCell ref="D7:D10"/>
    <mergeCell ref="E7:E10"/>
    <mergeCell ref="F7:I7"/>
    <mergeCell ref="A7:A22"/>
    <mergeCell ref="M1:N1"/>
    <mergeCell ref="F22:I22"/>
    <mergeCell ref="A23:B23"/>
    <mergeCell ref="F23:I23"/>
    <mergeCell ref="A24:B24"/>
    <mergeCell ref="F24:I24"/>
    <mergeCell ref="A25:B25"/>
    <mergeCell ref="F25:I25"/>
    <mergeCell ref="K17:K20"/>
    <mergeCell ref="L17:L20"/>
    <mergeCell ref="F18:I18"/>
    <mergeCell ref="F19:I19"/>
    <mergeCell ref="F20:I20"/>
    <mergeCell ref="F21:I21"/>
    <mergeCell ref="B17:B20"/>
    <mergeCell ref="C17:C20"/>
    <mergeCell ref="D17:D20"/>
    <mergeCell ref="E17:E20"/>
    <mergeCell ref="F17:I17"/>
    <mergeCell ref="K12:K15"/>
    <mergeCell ref="L12:L15"/>
    <mergeCell ref="F13:I13"/>
    <mergeCell ref="F14:I14"/>
    <mergeCell ref="E30:I30"/>
    <mergeCell ref="J30:L30"/>
    <mergeCell ref="E31:I31"/>
    <mergeCell ref="J31:L31"/>
    <mergeCell ref="E32:I32"/>
    <mergeCell ref="J32:L32"/>
    <mergeCell ref="A28:I28"/>
    <mergeCell ref="J28:L28"/>
    <mergeCell ref="M28:N28"/>
    <mergeCell ref="A29:D29"/>
    <mergeCell ref="E29:I29"/>
    <mergeCell ref="J29:L29"/>
    <mergeCell ref="B39:B42"/>
    <mergeCell ref="C39:C42"/>
    <mergeCell ref="D39:D42"/>
    <mergeCell ref="E39:E42"/>
    <mergeCell ref="F39:I39"/>
    <mergeCell ref="F33:I33"/>
    <mergeCell ref="J33:K33"/>
    <mergeCell ref="A34:A49"/>
    <mergeCell ref="B34:B37"/>
    <mergeCell ref="C34:C37"/>
    <mergeCell ref="D34:D37"/>
    <mergeCell ref="E34:E37"/>
    <mergeCell ref="F34:I34"/>
    <mergeCell ref="K34:K37"/>
    <mergeCell ref="K39:K42"/>
    <mergeCell ref="B44:B47"/>
    <mergeCell ref="C44:C47"/>
    <mergeCell ref="D44:D47"/>
    <mergeCell ref="E44:E47"/>
    <mergeCell ref="F44:I44"/>
    <mergeCell ref="K44:K47"/>
    <mergeCell ref="F49:I49"/>
    <mergeCell ref="L39:L42"/>
    <mergeCell ref="F40:I40"/>
    <mergeCell ref="F41:I41"/>
    <mergeCell ref="F42:I42"/>
    <mergeCell ref="F43:I43"/>
    <mergeCell ref="L34:L37"/>
    <mergeCell ref="F35:I35"/>
    <mergeCell ref="F36:I36"/>
    <mergeCell ref="F37:I37"/>
    <mergeCell ref="F38:I38"/>
    <mergeCell ref="A50:B50"/>
    <mergeCell ref="F50:I50"/>
    <mergeCell ref="A51:B51"/>
    <mergeCell ref="F51:I51"/>
    <mergeCell ref="A52:B52"/>
    <mergeCell ref="F52:I52"/>
    <mergeCell ref="L44:L47"/>
    <mergeCell ref="F45:I45"/>
    <mergeCell ref="F46:I46"/>
    <mergeCell ref="F47:I47"/>
    <mergeCell ref="F48:I48"/>
    <mergeCell ref="E57:I57"/>
    <mergeCell ref="J57:L57"/>
    <mergeCell ref="E58:I58"/>
    <mergeCell ref="J58:L58"/>
    <mergeCell ref="E59:I59"/>
    <mergeCell ref="J59:L59"/>
    <mergeCell ref="A55:I55"/>
    <mergeCell ref="J55:L55"/>
    <mergeCell ref="M55:N55"/>
    <mergeCell ref="A56:D56"/>
    <mergeCell ref="E56:I56"/>
    <mergeCell ref="J56:L56"/>
    <mergeCell ref="B66:B69"/>
    <mergeCell ref="C66:C69"/>
    <mergeCell ref="D66:D69"/>
    <mergeCell ref="E66:E69"/>
    <mergeCell ref="F66:I66"/>
    <mergeCell ref="F60:I60"/>
    <mergeCell ref="J60:K60"/>
    <mergeCell ref="A61:A76"/>
    <mergeCell ref="B61:B64"/>
    <mergeCell ref="C61:C64"/>
    <mergeCell ref="D61:D64"/>
    <mergeCell ref="E61:E64"/>
    <mergeCell ref="F61:I61"/>
    <mergeCell ref="K61:K64"/>
    <mergeCell ref="K66:K69"/>
    <mergeCell ref="B71:B74"/>
    <mergeCell ref="C71:C74"/>
    <mergeCell ref="D71:D74"/>
    <mergeCell ref="E71:E74"/>
    <mergeCell ref="F71:I71"/>
    <mergeCell ref="K71:K74"/>
    <mergeCell ref="F76:I76"/>
    <mergeCell ref="L66:L69"/>
    <mergeCell ref="F67:I67"/>
    <mergeCell ref="F68:I68"/>
    <mergeCell ref="F69:I69"/>
    <mergeCell ref="F70:I70"/>
    <mergeCell ref="L61:L64"/>
    <mergeCell ref="F62:I62"/>
    <mergeCell ref="F63:I63"/>
    <mergeCell ref="F64:I64"/>
    <mergeCell ref="F65:I65"/>
    <mergeCell ref="A77:B77"/>
    <mergeCell ref="F77:I77"/>
    <mergeCell ref="A78:B78"/>
    <mergeCell ref="F78:I78"/>
    <mergeCell ref="A79:B79"/>
    <mergeCell ref="F79:I79"/>
    <mergeCell ref="L71:L74"/>
    <mergeCell ref="F72:I72"/>
    <mergeCell ref="F73:I73"/>
    <mergeCell ref="F74:I74"/>
    <mergeCell ref="F75:I75"/>
    <mergeCell ref="E84:I84"/>
    <mergeCell ref="J84:L84"/>
    <mergeCell ref="E85:I85"/>
    <mergeCell ref="J85:L85"/>
    <mergeCell ref="E86:I86"/>
    <mergeCell ref="J86:L86"/>
    <mergeCell ref="A82:I82"/>
    <mergeCell ref="J82:L82"/>
    <mergeCell ref="M82:N82"/>
    <mergeCell ref="A83:D83"/>
    <mergeCell ref="E83:I83"/>
    <mergeCell ref="J83:L83"/>
    <mergeCell ref="F87:I87"/>
    <mergeCell ref="J87:K87"/>
    <mergeCell ref="A88:A103"/>
    <mergeCell ref="B88:B91"/>
    <mergeCell ref="C88:C91"/>
    <mergeCell ref="D88:D91"/>
    <mergeCell ref="E88:E91"/>
    <mergeCell ref="F88:I88"/>
    <mergeCell ref="K88:K91"/>
    <mergeCell ref="K93:K96"/>
    <mergeCell ref="B98:B101"/>
    <mergeCell ref="C98:C101"/>
    <mergeCell ref="D98:D101"/>
    <mergeCell ref="E98:E101"/>
    <mergeCell ref="F98:I98"/>
    <mergeCell ref="K98:K101"/>
    <mergeCell ref="L88:L91"/>
    <mergeCell ref="F89:I89"/>
    <mergeCell ref="F90:I90"/>
    <mergeCell ref="F91:I91"/>
    <mergeCell ref="F92:I92"/>
    <mergeCell ref="B93:B96"/>
    <mergeCell ref="C93:C96"/>
    <mergeCell ref="D93:D96"/>
    <mergeCell ref="E93:E96"/>
    <mergeCell ref="F93:I93"/>
    <mergeCell ref="A106:B106"/>
    <mergeCell ref="F106:I106"/>
    <mergeCell ref="L98:L101"/>
    <mergeCell ref="F99:I99"/>
    <mergeCell ref="F100:I100"/>
    <mergeCell ref="F101:I101"/>
    <mergeCell ref="F102:I102"/>
    <mergeCell ref="L93:L96"/>
    <mergeCell ref="F94:I94"/>
    <mergeCell ref="F95:I95"/>
    <mergeCell ref="F96:I96"/>
    <mergeCell ref="F97:I97"/>
    <mergeCell ref="J111:L111"/>
    <mergeCell ref="E112:I112"/>
    <mergeCell ref="J112:L112"/>
    <mergeCell ref="E113:I113"/>
    <mergeCell ref="J113:L113"/>
    <mergeCell ref="A109:I109"/>
    <mergeCell ref="J109:L109"/>
    <mergeCell ref="M109:N109"/>
    <mergeCell ref="A110:D110"/>
    <mergeCell ref="E110:I110"/>
    <mergeCell ref="J110:L110"/>
    <mergeCell ref="J114:K114"/>
    <mergeCell ref="A115:A130"/>
    <mergeCell ref="B115:B118"/>
    <mergeCell ref="C115:C118"/>
    <mergeCell ref="D115:D118"/>
    <mergeCell ref="E115:E118"/>
    <mergeCell ref="F115:I115"/>
    <mergeCell ref="K115:K118"/>
    <mergeCell ref="K120:K123"/>
    <mergeCell ref="B125:B128"/>
    <mergeCell ref="C125:C128"/>
    <mergeCell ref="D125:D128"/>
    <mergeCell ref="E125:E128"/>
    <mergeCell ref="F125:I125"/>
    <mergeCell ref="K125:K128"/>
    <mergeCell ref="L115:L118"/>
    <mergeCell ref="F116:I116"/>
    <mergeCell ref="F117:I117"/>
    <mergeCell ref="F118:I118"/>
    <mergeCell ref="F119:I119"/>
    <mergeCell ref="B120:B123"/>
    <mergeCell ref="C120:C123"/>
    <mergeCell ref="D120:D123"/>
    <mergeCell ref="E120:E123"/>
    <mergeCell ref="F120:I120"/>
    <mergeCell ref="L125:L128"/>
    <mergeCell ref="F126:I126"/>
    <mergeCell ref="F127:I127"/>
    <mergeCell ref="F128:I128"/>
    <mergeCell ref="F129:I129"/>
    <mergeCell ref="L120:L123"/>
    <mergeCell ref="F121:I121"/>
    <mergeCell ref="F122:I122"/>
    <mergeCell ref="F123:I123"/>
    <mergeCell ref="F124:I124"/>
    <mergeCell ref="A26:B26"/>
    <mergeCell ref="F26:I26"/>
    <mergeCell ref="A53:B53"/>
    <mergeCell ref="F53:I53"/>
    <mergeCell ref="A80:B80"/>
    <mergeCell ref="F80:I80"/>
    <mergeCell ref="A107:B107"/>
    <mergeCell ref="F107:I107"/>
    <mergeCell ref="A134:B134"/>
    <mergeCell ref="F134:I134"/>
    <mergeCell ref="F130:I130"/>
    <mergeCell ref="A131:B131"/>
    <mergeCell ref="F131:I131"/>
    <mergeCell ref="A132:B132"/>
    <mergeCell ref="F132:I132"/>
    <mergeCell ref="A133:B133"/>
    <mergeCell ref="F133:I133"/>
    <mergeCell ref="F114:I114"/>
    <mergeCell ref="E111:I111"/>
    <mergeCell ref="F103:I103"/>
    <mergeCell ref="A104:B104"/>
    <mergeCell ref="F104:I104"/>
    <mergeCell ref="A105:B105"/>
    <mergeCell ref="F105:I10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sqref="A1:F1"/>
    </sheetView>
  </sheetViews>
  <sheetFormatPr defaultColWidth="14.85546875" defaultRowHeight="18.75" x14ac:dyDescent="0.3"/>
  <cols>
    <col min="1" max="1" width="2.7109375" style="226" bestFit="1" customWidth="1"/>
    <col min="2" max="6" width="22.7109375" style="224" customWidth="1"/>
    <col min="7" max="16384" width="14.85546875" style="224"/>
  </cols>
  <sheetData>
    <row r="1" spans="1:6" x14ac:dyDescent="0.3">
      <c r="A1" s="475">
        <v>42657</v>
      </c>
      <c r="B1" s="476"/>
      <c r="C1" s="476"/>
      <c r="D1" s="476"/>
      <c r="E1" s="476"/>
      <c r="F1" s="476"/>
    </row>
    <row r="2" spans="1:6" s="226" customFormat="1" x14ac:dyDescent="0.3">
      <c r="A2" s="225"/>
      <c r="B2" s="225" t="s">
        <v>740</v>
      </c>
      <c r="C2" s="225" t="s">
        <v>741</v>
      </c>
      <c r="D2" s="225" t="s">
        <v>742</v>
      </c>
      <c r="E2" s="225" t="s">
        <v>743</v>
      </c>
      <c r="F2" s="225" t="s">
        <v>744</v>
      </c>
    </row>
    <row r="3" spans="1:6" x14ac:dyDescent="0.3">
      <c r="A3" s="225">
        <v>1</v>
      </c>
      <c r="B3" s="227">
        <v>0</v>
      </c>
      <c r="C3" s="227">
        <v>8.3333333333333329E-2</v>
      </c>
      <c r="D3" s="228">
        <v>0.7</v>
      </c>
      <c r="E3" s="228">
        <v>2</v>
      </c>
      <c r="F3" s="228">
        <f>D3*E3</f>
        <v>1.4</v>
      </c>
    </row>
    <row r="4" spans="1:6" x14ac:dyDescent="0.3">
      <c r="A4" s="225">
        <v>2</v>
      </c>
      <c r="B4" s="227">
        <v>8.3333333333333329E-2</v>
      </c>
      <c r="C4" s="227">
        <v>0.29166666666666669</v>
      </c>
      <c r="D4" s="228">
        <v>0.5</v>
      </c>
      <c r="E4" s="228">
        <v>5</v>
      </c>
      <c r="F4" s="228">
        <f t="shared" ref="F4:F6" si="0">D4*E4</f>
        <v>2.5</v>
      </c>
    </row>
    <row r="5" spans="1:6" x14ac:dyDescent="0.3">
      <c r="A5" s="225">
        <v>3</v>
      </c>
      <c r="B5" s="227">
        <v>0.29166666666666669</v>
      </c>
      <c r="C5" s="227">
        <v>0.75</v>
      </c>
      <c r="D5" s="228">
        <v>0.55000000000000004</v>
      </c>
      <c r="E5" s="228">
        <v>11</v>
      </c>
      <c r="F5" s="228">
        <f t="shared" si="0"/>
        <v>6.0500000000000007</v>
      </c>
    </row>
    <row r="6" spans="1:6" x14ac:dyDescent="0.3">
      <c r="A6" s="225">
        <v>4</v>
      </c>
      <c r="B6" s="227">
        <v>0.75</v>
      </c>
      <c r="C6" s="227">
        <v>0</v>
      </c>
      <c r="D6" s="228">
        <v>0.8</v>
      </c>
      <c r="E6" s="228">
        <v>6</v>
      </c>
      <c r="F6" s="228">
        <f t="shared" si="0"/>
        <v>4.8000000000000007</v>
      </c>
    </row>
    <row r="7" spans="1:6" x14ac:dyDescent="0.3">
      <c r="A7" s="225"/>
      <c r="B7" s="229"/>
      <c r="C7" s="229"/>
      <c r="D7" s="229"/>
      <c r="E7" s="228">
        <f>SUM(E3:E6)</f>
        <v>24</v>
      </c>
      <c r="F7" s="230">
        <f>SUM(F3:F6)</f>
        <v>14.750000000000002</v>
      </c>
    </row>
    <row r="8" spans="1:6" x14ac:dyDescent="0.3">
      <c r="A8" s="475">
        <v>42662</v>
      </c>
      <c r="B8" s="476"/>
      <c r="C8" s="476"/>
      <c r="D8" s="476"/>
      <c r="E8" s="476"/>
      <c r="F8" s="476"/>
    </row>
    <row r="9" spans="1:6" s="226" customFormat="1" x14ac:dyDescent="0.3">
      <c r="A9" s="225"/>
      <c r="B9" s="225" t="s">
        <v>740</v>
      </c>
      <c r="C9" s="225" t="s">
        <v>741</v>
      </c>
      <c r="D9" s="225" t="s">
        <v>742</v>
      </c>
      <c r="E9" s="225" t="s">
        <v>743</v>
      </c>
      <c r="F9" s="225" t="s">
        <v>744</v>
      </c>
    </row>
    <row r="10" spans="1:6" x14ac:dyDescent="0.3">
      <c r="A10" s="225">
        <v>1</v>
      </c>
      <c r="B10" s="227">
        <v>0</v>
      </c>
      <c r="C10" s="227">
        <v>8.3333333333333329E-2</v>
      </c>
      <c r="D10" s="228">
        <v>0.6</v>
      </c>
      <c r="E10" s="228">
        <v>2</v>
      </c>
      <c r="F10" s="228">
        <f>D10*E10</f>
        <v>1.2</v>
      </c>
    </row>
    <row r="11" spans="1:6" x14ac:dyDescent="0.3">
      <c r="A11" s="225">
        <v>2</v>
      </c>
      <c r="B11" s="227">
        <v>8.3333333333333329E-2</v>
      </c>
      <c r="C11" s="227">
        <v>0.29166666666666669</v>
      </c>
      <c r="D11" s="228">
        <v>0.5</v>
      </c>
      <c r="E11" s="228">
        <v>5</v>
      </c>
      <c r="F11" s="228">
        <f t="shared" ref="F11:F14" si="1">D11*E11</f>
        <v>2.5</v>
      </c>
    </row>
    <row r="12" spans="1:6" x14ac:dyDescent="0.3">
      <c r="A12" s="225">
        <v>3</v>
      </c>
      <c r="B12" s="227">
        <v>0.29166666666666669</v>
      </c>
      <c r="C12" s="227">
        <v>0.75</v>
      </c>
      <c r="D12" s="228">
        <v>0.6</v>
      </c>
      <c r="E12" s="228">
        <v>11</v>
      </c>
      <c r="F12" s="228">
        <f t="shared" si="1"/>
        <v>6.6</v>
      </c>
    </row>
    <row r="13" spans="1:6" x14ac:dyDescent="0.3">
      <c r="A13" s="225">
        <v>4</v>
      </c>
      <c r="B13" s="227">
        <v>0.75</v>
      </c>
      <c r="C13" s="227">
        <v>0.83333333333333337</v>
      </c>
      <c r="D13" s="228">
        <v>0.75</v>
      </c>
      <c r="E13" s="228">
        <v>2</v>
      </c>
      <c r="F13" s="228">
        <f t="shared" si="1"/>
        <v>1.5</v>
      </c>
    </row>
    <row r="14" spans="1:6" x14ac:dyDescent="0.3">
      <c r="A14" s="225">
        <v>5</v>
      </c>
      <c r="B14" s="227">
        <v>0.83333333333333337</v>
      </c>
      <c r="C14" s="227">
        <v>0</v>
      </c>
      <c r="D14" s="228">
        <v>0.6</v>
      </c>
      <c r="E14" s="228">
        <v>4</v>
      </c>
      <c r="F14" s="228">
        <f t="shared" si="1"/>
        <v>2.4</v>
      </c>
    </row>
    <row r="15" spans="1:6" x14ac:dyDescent="0.3">
      <c r="A15" s="225"/>
      <c r="B15" s="229"/>
      <c r="C15" s="229"/>
      <c r="D15" s="229"/>
      <c r="E15" s="228">
        <f>SUM(E10:E14)</f>
        <v>24</v>
      </c>
      <c r="F15" s="230">
        <f>SUM(F10:F14)</f>
        <v>14.200000000000001</v>
      </c>
    </row>
    <row r="16" spans="1:6" x14ac:dyDescent="0.3">
      <c r="A16" s="475">
        <v>42665</v>
      </c>
      <c r="B16" s="476"/>
      <c r="C16" s="476"/>
      <c r="D16" s="476"/>
      <c r="E16" s="476"/>
      <c r="F16" s="476"/>
    </row>
    <row r="17" spans="1:6" x14ac:dyDescent="0.3">
      <c r="A17" s="225"/>
      <c r="B17" s="225" t="s">
        <v>740</v>
      </c>
      <c r="C17" s="225" t="s">
        <v>741</v>
      </c>
      <c r="D17" s="225" t="s">
        <v>742</v>
      </c>
      <c r="E17" s="225" t="s">
        <v>743</v>
      </c>
      <c r="F17" s="225" t="s">
        <v>744</v>
      </c>
    </row>
    <row r="18" spans="1:6" x14ac:dyDescent="0.3">
      <c r="A18" s="225">
        <v>1</v>
      </c>
      <c r="B18" s="227">
        <v>0</v>
      </c>
      <c r="C18" s="227">
        <v>8.3333333333333329E-2</v>
      </c>
      <c r="D18" s="228">
        <v>0.6</v>
      </c>
      <c r="E18" s="228">
        <v>2</v>
      </c>
      <c r="F18" s="228">
        <f>D18*E18</f>
        <v>1.2</v>
      </c>
    </row>
    <row r="19" spans="1:6" x14ac:dyDescent="0.3">
      <c r="A19" s="225">
        <v>2</v>
      </c>
      <c r="B19" s="227">
        <v>8.3333333333333329E-2</v>
      </c>
      <c r="C19" s="227">
        <v>0.29166666666666669</v>
      </c>
      <c r="D19" s="228">
        <v>0.45</v>
      </c>
      <c r="E19" s="228">
        <v>5</v>
      </c>
      <c r="F19" s="228">
        <f t="shared" ref="F19:F22" si="2">D19*E19</f>
        <v>2.25</v>
      </c>
    </row>
    <row r="20" spans="1:6" x14ac:dyDescent="0.3">
      <c r="A20" s="225">
        <v>3</v>
      </c>
      <c r="B20" s="227">
        <v>0.29166666666666669</v>
      </c>
      <c r="C20" s="227">
        <v>0.75</v>
      </c>
      <c r="D20" s="228">
        <v>0.6</v>
      </c>
      <c r="E20" s="228">
        <v>11</v>
      </c>
      <c r="F20" s="228">
        <f t="shared" si="2"/>
        <v>6.6</v>
      </c>
    </row>
    <row r="21" spans="1:6" x14ac:dyDescent="0.3">
      <c r="A21" s="225">
        <v>4</v>
      </c>
      <c r="B21" s="227">
        <v>0.75</v>
      </c>
      <c r="C21" s="227">
        <v>0.83333333333333337</v>
      </c>
      <c r="D21" s="228">
        <v>0.75</v>
      </c>
      <c r="E21" s="228">
        <v>2</v>
      </c>
      <c r="F21" s="228">
        <f t="shared" si="2"/>
        <v>1.5</v>
      </c>
    </row>
    <row r="22" spans="1:6" x14ac:dyDescent="0.3">
      <c r="A22" s="225">
        <v>5</v>
      </c>
      <c r="B22" s="227">
        <v>0.83333333333333337</v>
      </c>
      <c r="C22" s="227">
        <v>0</v>
      </c>
      <c r="D22" s="228">
        <v>0.6</v>
      </c>
      <c r="E22" s="228">
        <v>4</v>
      </c>
      <c r="F22" s="228">
        <f t="shared" si="2"/>
        <v>2.4</v>
      </c>
    </row>
    <row r="23" spans="1:6" x14ac:dyDescent="0.3">
      <c r="A23" s="225"/>
      <c r="B23" s="229"/>
      <c r="C23" s="229"/>
      <c r="D23" s="229"/>
      <c r="E23" s="228">
        <f>SUM(E18:E22)</f>
        <v>24</v>
      </c>
      <c r="F23" s="230">
        <f>SUM(F18:F22)</f>
        <v>13.950000000000001</v>
      </c>
    </row>
  </sheetData>
  <mergeCells count="3">
    <mergeCell ref="A1:F1"/>
    <mergeCell ref="A8:F8"/>
    <mergeCell ref="A16:F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80" zoomScaleNormal="80" workbookViewId="0">
      <selection sqref="A1:C1"/>
    </sheetView>
  </sheetViews>
  <sheetFormatPr defaultRowHeight="15" x14ac:dyDescent="0.25"/>
  <cols>
    <col min="1" max="1" width="4" bestFit="1" customWidth="1"/>
    <col min="2" max="2" width="25.85546875" customWidth="1"/>
    <col min="3" max="3" width="22.85546875" customWidth="1"/>
  </cols>
  <sheetData>
    <row r="1" spans="1:3" ht="18.75" x14ac:dyDescent="0.3">
      <c r="A1" s="477" t="s">
        <v>891</v>
      </c>
      <c r="B1" s="478"/>
      <c r="C1" s="479"/>
    </row>
    <row r="2" spans="1:3" ht="18.75" x14ac:dyDescent="0.3">
      <c r="A2" s="307"/>
      <c r="B2" s="225" t="s">
        <v>892</v>
      </c>
      <c r="C2" s="308" t="s">
        <v>893</v>
      </c>
    </row>
    <row r="3" spans="1:3" ht="18.75" x14ac:dyDescent="0.3">
      <c r="A3" s="307">
        <v>1</v>
      </c>
      <c r="B3" s="309">
        <v>41257</v>
      </c>
      <c r="C3" s="310">
        <v>6.5</v>
      </c>
    </row>
    <row r="4" spans="1:3" ht="18.75" x14ac:dyDescent="0.3">
      <c r="A4" s="307">
        <v>2</v>
      </c>
      <c r="B4" s="309">
        <v>41708</v>
      </c>
      <c r="C4" s="310">
        <v>6.8</v>
      </c>
    </row>
    <row r="5" spans="1:3" ht="18.75" x14ac:dyDescent="0.3">
      <c r="A5" s="307">
        <v>3</v>
      </c>
      <c r="B5" s="309">
        <v>41942</v>
      </c>
      <c r="C5" s="310">
        <v>5.5</v>
      </c>
    </row>
    <row r="6" spans="1:3" ht="18.75" x14ac:dyDescent="0.3">
      <c r="A6" s="307">
        <v>4</v>
      </c>
      <c r="B6" s="309">
        <v>42023</v>
      </c>
      <c r="C6" s="310">
        <v>6.2</v>
      </c>
    </row>
    <row r="7" spans="1:3" ht="18.75" x14ac:dyDescent="0.3">
      <c r="A7" s="307">
        <v>5</v>
      </c>
      <c r="B7" s="309">
        <v>42327</v>
      </c>
      <c r="C7" s="310">
        <v>7.6</v>
      </c>
    </row>
    <row r="8" spans="1:3" ht="18.75" x14ac:dyDescent="0.3">
      <c r="A8" s="307">
        <v>6</v>
      </c>
      <c r="B8" s="309">
        <v>42465</v>
      </c>
      <c r="C8" s="310">
        <v>6.6</v>
      </c>
    </row>
    <row r="9" spans="1:3" ht="18.75" x14ac:dyDescent="0.3">
      <c r="A9" s="307">
        <v>7</v>
      </c>
      <c r="B9" s="309">
        <v>42636</v>
      </c>
      <c r="C9" s="310">
        <v>6.5</v>
      </c>
    </row>
    <row r="10" spans="1:3" ht="15.75" thickBot="1" x14ac:dyDescent="0.3"/>
    <row r="11" spans="1:3" ht="19.5" thickBot="1" x14ac:dyDescent="0.35">
      <c r="B11" s="311" t="s">
        <v>287</v>
      </c>
      <c r="C11" s="312">
        <f>(SUM(C3:C9))/7</f>
        <v>6.5285714285714294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1"/>
  <sheetViews>
    <sheetView zoomScale="90" zoomScaleNormal="90" workbookViewId="0">
      <selection activeCell="B1" sqref="B1"/>
    </sheetView>
  </sheetViews>
  <sheetFormatPr defaultRowHeight="15" x14ac:dyDescent="0.25"/>
  <cols>
    <col min="1" max="1" width="3.85546875" style="77" customWidth="1"/>
    <col min="2" max="2" width="3" style="17" bestFit="1" customWidth="1"/>
    <col min="3" max="3" width="40.28515625" style="27" bestFit="1" customWidth="1"/>
    <col min="4" max="4" width="15.28515625" style="15" bestFit="1" customWidth="1"/>
    <col min="5" max="5" width="19.85546875" style="15" customWidth="1"/>
    <col min="6" max="6" width="18.42578125" style="28" bestFit="1" customWidth="1"/>
    <col min="8" max="16384" width="9.140625" style="15"/>
  </cols>
  <sheetData>
    <row r="2" spans="1:6" ht="18.75" customHeight="1" x14ac:dyDescent="0.25">
      <c r="A2" s="77" t="s">
        <v>47</v>
      </c>
      <c r="B2" s="480" t="s">
        <v>47</v>
      </c>
      <c r="C2" s="481"/>
      <c r="D2" s="481"/>
      <c r="E2" s="481"/>
      <c r="F2" s="482"/>
    </row>
    <row r="3" spans="1:6" ht="30" x14ac:dyDescent="0.25">
      <c r="A3" s="77" t="s">
        <v>47</v>
      </c>
      <c r="B3" s="18" t="s">
        <v>274</v>
      </c>
      <c r="C3" s="18" t="s">
        <v>621</v>
      </c>
      <c r="D3" s="20" t="s">
        <v>48</v>
      </c>
      <c r="E3" s="20" t="s">
        <v>49</v>
      </c>
      <c r="F3" s="21" t="s">
        <v>50</v>
      </c>
    </row>
    <row r="4" spans="1:6" x14ac:dyDescent="0.25">
      <c r="A4" s="77" t="s">
        <v>47</v>
      </c>
      <c r="B4" s="18">
        <v>1</v>
      </c>
      <c r="C4" s="22" t="s">
        <v>51</v>
      </c>
      <c r="D4" s="23" t="s">
        <v>52</v>
      </c>
      <c r="E4" s="23" t="s">
        <v>53</v>
      </c>
      <c r="F4" s="24">
        <v>22.5</v>
      </c>
    </row>
    <row r="5" spans="1:6" x14ac:dyDescent="0.25">
      <c r="A5" s="77" t="s">
        <v>47</v>
      </c>
      <c r="B5" s="18">
        <v>2</v>
      </c>
      <c r="C5" s="22" t="s">
        <v>54</v>
      </c>
      <c r="D5" s="23" t="s">
        <v>52</v>
      </c>
      <c r="E5" s="23" t="s">
        <v>53</v>
      </c>
      <c r="F5" s="24">
        <v>21</v>
      </c>
    </row>
    <row r="6" spans="1:6" x14ac:dyDescent="0.25">
      <c r="A6" s="77" t="s">
        <v>47</v>
      </c>
      <c r="B6" s="18">
        <v>3</v>
      </c>
      <c r="C6" s="22" t="s">
        <v>55</v>
      </c>
      <c r="D6" s="23" t="s">
        <v>52</v>
      </c>
      <c r="E6" s="23" t="s">
        <v>53</v>
      </c>
      <c r="F6" s="24">
        <v>24.5</v>
      </c>
    </row>
    <row r="7" spans="1:6" x14ac:dyDescent="0.25">
      <c r="A7" s="77" t="s">
        <v>47</v>
      </c>
      <c r="B7" s="18">
        <v>4</v>
      </c>
      <c r="C7" s="22" t="s">
        <v>56</v>
      </c>
      <c r="D7" s="23" t="s">
        <v>52</v>
      </c>
      <c r="E7" s="23" t="s">
        <v>53</v>
      </c>
      <c r="F7" s="24">
        <v>13.7</v>
      </c>
    </row>
    <row r="8" spans="1:6" x14ac:dyDescent="0.25">
      <c r="A8" s="77" t="s">
        <v>47</v>
      </c>
      <c r="B8" s="18">
        <v>5</v>
      </c>
      <c r="C8" s="22" t="s">
        <v>57</v>
      </c>
      <c r="D8" s="23" t="s">
        <v>52</v>
      </c>
      <c r="E8" s="23" t="s">
        <v>53</v>
      </c>
      <c r="F8" s="24">
        <v>19.899999999999999</v>
      </c>
    </row>
    <row r="9" spans="1:6" x14ac:dyDescent="0.25">
      <c r="A9" s="77" t="s">
        <v>47</v>
      </c>
      <c r="B9" s="18">
        <v>6</v>
      </c>
      <c r="C9" s="22" t="s">
        <v>58</v>
      </c>
      <c r="D9" s="23" t="s">
        <v>52</v>
      </c>
      <c r="E9" s="23" t="s">
        <v>53</v>
      </c>
      <c r="F9" s="24">
        <v>25.8</v>
      </c>
    </row>
    <row r="10" spans="1:6" x14ac:dyDescent="0.25">
      <c r="A10" s="77" t="s">
        <v>47</v>
      </c>
      <c r="B10" s="18">
        <v>7</v>
      </c>
      <c r="C10" s="22" t="s">
        <v>59</v>
      </c>
      <c r="D10" s="23" t="s">
        <v>52</v>
      </c>
      <c r="E10" s="23" t="s">
        <v>53</v>
      </c>
      <c r="F10" s="24">
        <v>12.6</v>
      </c>
    </row>
    <row r="11" spans="1:6" x14ac:dyDescent="0.25">
      <c r="A11" s="77" t="s">
        <v>47</v>
      </c>
      <c r="B11" s="18">
        <v>8</v>
      </c>
      <c r="C11" s="22" t="s">
        <v>60</v>
      </c>
      <c r="D11" s="23" t="s">
        <v>52</v>
      </c>
      <c r="E11" s="23" t="s">
        <v>53</v>
      </c>
      <c r="F11" s="24">
        <v>14.1</v>
      </c>
    </row>
    <row r="12" spans="1:6" x14ac:dyDescent="0.25">
      <c r="A12" s="77" t="s">
        <v>47</v>
      </c>
      <c r="B12" s="18">
        <v>9</v>
      </c>
      <c r="C12" s="22" t="s">
        <v>61</v>
      </c>
      <c r="D12" s="23" t="s">
        <v>52</v>
      </c>
      <c r="E12" s="23" t="s">
        <v>53</v>
      </c>
      <c r="F12" s="24">
        <v>13.4</v>
      </c>
    </row>
    <row r="13" spans="1:6" x14ac:dyDescent="0.25">
      <c r="A13" s="77" t="s">
        <v>47</v>
      </c>
      <c r="B13" s="18">
        <v>10</v>
      </c>
      <c r="C13" s="22" t="s">
        <v>62</v>
      </c>
      <c r="D13" s="23" t="s">
        <v>52</v>
      </c>
      <c r="E13" s="23" t="s">
        <v>53</v>
      </c>
      <c r="F13" s="24">
        <v>14.3</v>
      </c>
    </row>
    <row r="14" spans="1:6" x14ac:dyDescent="0.25">
      <c r="A14" s="77" t="s">
        <v>47</v>
      </c>
      <c r="B14" s="18">
        <v>11</v>
      </c>
      <c r="C14" s="22" t="s">
        <v>63</v>
      </c>
      <c r="D14" s="23" t="s">
        <v>52</v>
      </c>
      <c r="E14" s="23" t="s">
        <v>53</v>
      </c>
      <c r="F14" s="24">
        <v>14.4</v>
      </c>
    </row>
    <row r="15" spans="1:6" x14ac:dyDescent="0.25">
      <c r="A15" s="77" t="s">
        <v>47</v>
      </c>
      <c r="B15" s="18">
        <v>12</v>
      </c>
      <c r="C15" s="22" t="s">
        <v>64</v>
      </c>
      <c r="D15" s="23" t="s">
        <v>52</v>
      </c>
      <c r="E15" s="23" t="s">
        <v>53</v>
      </c>
      <c r="F15" s="24">
        <v>15.1</v>
      </c>
    </row>
    <row r="16" spans="1:6" x14ac:dyDescent="0.25">
      <c r="A16" s="77" t="s">
        <v>47</v>
      </c>
      <c r="B16" s="18">
        <v>13</v>
      </c>
      <c r="C16" s="22" t="s">
        <v>65</v>
      </c>
      <c r="D16" s="23" t="s">
        <v>52</v>
      </c>
      <c r="E16" s="23" t="s">
        <v>53</v>
      </c>
      <c r="F16" s="24">
        <v>8</v>
      </c>
    </row>
    <row r="17" spans="1:6" x14ac:dyDescent="0.25">
      <c r="A17" s="77" t="s">
        <v>47</v>
      </c>
      <c r="B17" s="18">
        <v>14</v>
      </c>
      <c r="C17" s="22" t="s">
        <v>66</v>
      </c>
      <c r="D17" s="23" t="s">
        <v>52</v>
      </c>
      <c r="E17" s="23" t="s">
        <v>53</v>
      </c>
      <c r="F17" s="24">
        <v>30</v>
      </c>
    </row>
    <row r="18" spans="1:6" x14ac:dyDescent="0.25">
      <c r="A18" s="77" t="s">
        <v>47</v>
      </c>
      <c r="B18" s="18">
        <v>15</v>
      </c>
      <c r="C18" s="22" t="s">
        <v>67</v>
      </c>
      <c r="D18" s="23" t="s">
        <v>52</v>
      </c>
      <c r="E18" s="23" t="s">
        <v>53</v>
      </c>
      <c r="F18" s="24">
        <v>15</v>
      </c>
    </row>
    <row r="19" spans="1:6" x14ac:dyDescent="0.25">
      <c r="A19" s="77" t="s">
        <v>47</v>
      </c>
      <c r="B19" s="18">
        <v>16</v>
      </c>
      <c r="C19" s="22" t="s">
        <v>68</v>
      </c>
      <c r="D19" s="23" t="s">
        <v>52</v>
      </c>
      <c r="E19" s="23" t="s">
        <v>53</v>
      </c>
      <c r="F19" s="24">
        <v>12.5</v>
      </c>
    </row>
    <row r="20" spans="1:6" x14ac:dyDescent="0.25">
      <c r="A20" s="77" t="s">
        <v>47</v>
      </c>
      <c r="B20" s="18">
        <v>17</v>
      </c>
      <c r="C20" s="22" t="s">
        <v>751</v>
      </c>
      <c r="D20" s="23" t="s">
        <v>52</v>
      </c>
      <c r="E20" s="23" t="s">
        <v>53</v>
      </c>
      <c r="F20" s="24">
        <v>20</v>
      </c>
    </row>
    <row r="21" spans="1:6" x14ac:dyDescent="0.25">
      <c r="A21" s="77" t="s">
        <v>47</v>
      </c>
      <c r="B21" s="18">
        <v>18</v>
      </c>
      <c r="C21" s="22" t="s">
        <v>69</v>
      </c>
      <c r="D21" s="23" t="s">
        <v>52</v>
      </c>
      <c r="E21" s="23" t="s">
        <v>53</v>
      </c>
      <c r="F21" s="24">
        <v>17</v>
      </c>
    </row>
    <row r="22" spans="1:6" ht="18.75" x14ac:dyDescent="0.25">
      <c r="A22" s="77" t="s">
        <v>47</v>
      </c>
      <c r="B22" s="480" t="s">
        <v>70</v>
      </c>
      <c r="C22" s="481"/>
      <c r="D22" s="481"/>
      <c r="E22" s="481"/>
      <c r="F22" s="482"/>
    </row>
    <row r="23" spans="1:6" ht="30" x14ac:dyDescent="0.25">
      <c r="A23" s="77" t="s">
        <v>47</v>
      </c>
      <c r="B23" s="18" t="s">
        <v>274</v>
      </c>
      <c r="C23" s="18" t="s">
        <v>621</v>
      </c>
      <c r="D23" s="20" t="s">
        <v>48</v>
      </c>
      <c r="E23" s="20" t="s">
        <v>49</v>
      </c>
      <c r="F23" s="21" t="s">
        <v>50</v>
      </c>
    </row>
    <row r="24" spans="1:6" x14ac:dyDescent="0.25">
      <c r="A24" s="77" t="s">
        <v>47</v>
      </c>
      <c r="B24" s="18">
        <v>19</v>
      </c>
      <c r="C24" s="22" t="s">
        <v>57</v>
      </c>
      <c r="D24" s="23" t="s">
        <v>71</v>
      </c>
      <c r="E24" s="23" t="s">
        <v>72</v>
      </c>
      <c r="F24" s="24">
        <v>14</v>
      </c>
    </row>
    <row r="25" spans="1:6" x14ac:dyDescent="0.25">
      <c r="A25" s="77" t="s">
        <v>47</v>
      </c>
      <c r="B25" s="18">
        <v>20</v>
      </c>
      <c r="C25" s="22" t="s">
        <v>62</v>
      </c>
      <c r="D25" s="23" t="s">
        <v>71</v>
      </c>
      <c r="E25" s="23" t="s">
        <v>72</v>
      </c>
      <c r="F25" s="24">
        <v>9.1</v>
      </c>
    </row>
    <row r="26" spans="1:6" x14ac:dyDescent="0.25">
      <c r="A26" s="77" t="s">
        <v>47</v>
      </c>
      <c r="B26" s="18">
        <v>21</v>
      </c>
      <c r="C26" s="22" t="s">
        <v>73</v>
      </c>
      <c r="D26" s="23" t="s">
        <v>71</v>
      </c>
      <c r="E26" s="23" t="s">
        <v>72</v>
      </c>
      <c r="F26" s="24">
        <v>9.5</v>
      </c>
    </row>
    <row r="27" spans="1:6" x14ac:dyDescent="0.25">
      <c r="A27" s="77" t="s">
        <v>47</v>
      </c>
      <c r="B27" s="18">
        <v>22</v>
      </c>
      <c r="C27" s="22" t="s">
        <v>59</v>
      </c>
      <c r="D27" s="23" t="s">
        <v>71</v>
      </c>
      <c r="E27" s="23" t="s">
        <v>72</v>
      </c>
      <c r="F27" s="24">
        <v>10.3</v>
      </c>
    </row>
    <row r="28" spans="1:6" x14ac:dyDescent="0.25">
      <c r="A28" s="77" t="s">
        <v>47</v>
      </c>
      <c r="B28" s="18">
        <v>23</v>
      </c>
      <c r="C28" s="22" t="s">
        <v>74</v>
      </c>
      <c r="D28" s="23" t="s">
        <v>71</v>
      </c>
      <c r="E28" s="23" t="s">
        <v>72</v>
      </c>
      <c r="F28" s="24">
        <v>9.5</v>
      </c>
    </row>
    <row r="29" spans="1:6" x14ac:dyDescent="0.25">
      <c r="A29" s="77" t="s">
        <v>47</v>
      </c>
      <c r="B29" s="18">
        <v>24</v>
      </c>
      <c r="C29" s="22" t="s">
        <v>61</v>
      </c>
      <c r="D29" s="23" t="s">
        <v>71</v>
      </c>
      <c r="E29" s="23" t="s">
        <v>72</v>
      </c>
      <c r="F29" s="24">
        <v>11</v>
      </c>
    </row>
    <row r="30" spans="1:6" x14ac:dyDescent="0.25">
      <c r="A30" s="77" t="s">
        <v>47</v>
      </c>
      <c r="B30" s="18">
        <v>25</v>
      </c>
      <c r="C30" s="22" t="s">
        <v>75</v>
      </c>
      <c r="D30" s="23" t="s">
        <v>71</v>
      </c>
      <c r="E30" s="23" t="s">
        <v>72</v>
      </c>
      <c r="F30" s="24">
        <v>8.1999999999999993</v>
      </c>
    </row>
    <row r="31" spans="1:6" x14ac:dyDescent="0.25">
      <c r="A31" s="77" t="s">
        <v>47</v>
      </c>
      <c r="B31" s="18">
        <v>26</v>
      </c>
      <c r="C31" s="22" t="s">
        <v>65</v>
      </c>
      <c r="D31" s="23" t="s">
        <v>71</v>
      </c>
      <c r="E31" s="23" t="s">
        <v>72</v>
      </c>
      <c r="F31" s="24">
        <v>10.199999999999999</v>
      </c>
    </row>
    <row r="32" spans="1:6" x14ac:dyDescent="0.25">
      <c r="A32" s="77" t="s">
        <v>47</v>
      </c>
      <c r="B32" s="18">
        <v>27</v>
      </c>
      <c r="C32" s="22" t="s">
        <v>55</v>
      </c>
      <c r="D32" s="23" t="s">
        <v>71</v>
      </c>
      <c r="E32" s="23" t="s">
        <v>72</v>
      </c>
      <c r="F32" s="24">
        <v>10.199999999999999</v>
      </c>
    </row>
    <row r="33" spans="1:6" ht="18.75" customHeight="1" x14ac:dyDescent="0.25">
      <c r="A33" s="77" t="s">
        <v>76</v>
      </c>
      <c r="B33" s="480" t="s">
        <v>76</v>
      </c>
      <c r="C33" s="481"/>
      <c r="D33" s="481"/>
      <c r="E33" s="481"/>
      <c r="F33" s="482"/>
    </row>
    <row r="34" spans="1:6" ht="30" x14ac:dyDescent="0.25">
      <c r="A34" s="77" t="s">
        <v>76</v>
      </c>
      <c r="B34" s="18" t="s">
        <v>274</v>
      </c>
      <c r="C34" s="18" t="s">
        <v>621</v>
      </c>
      <c r="D34" s="20" t="s">
        <v>48</v>
      </c>
      <c r="E34" s="20" t="s">
        <v>49</v>
      </c>
      <c r="F34" s="21" t="s">
        <v>50</v>
      </c>
    </row>
    <row r="35" spans="1:6" x14ac:dyDescent="0.25">
      <c r="A35" s="77" t="s">
        <v>76</v>
      </c>
      <c r="B35" s="18">
        <v>1</v>
      </c>
      <c r="C35" s="22" t="s">
        <v>77</v>
      </c>
      <c r="D35" s="23" t="s">
        <v>78</v>
      </c>
      <c r="E35" s="23" t="s">
        <v>79</v>
      </c>
      <c r="F35" s="24">
        <v>48</v>
      </c>
    </row>
    <row r="36" spans="1:6" x14ac:dyDescent="0.25">
      <c r="A36" s="77" t="s">
        <v>76</v>
      </c>
      <c r="B36" s="18">
        <v>2</v>
      </c>
      <c r="C36" s="22" t="s">
        <v>80</v>
      </c>
      <c r="D36" s="23" t="s">
        <v>78</v>
      </c>
      <c r="E36" s="23" t="s">
        <v>79</v>
      </c>
      <c r="F36" s="24">
        <v>51</v>
      </c>
    </row>
    <row r="37" spans="1:6" x14ac:dyDescent="0.25">
      <c r="A37" s="77" t="s">
        <v>76</v>
      </c>
      <c r="B37" s="18">
        <v>3</v>
      </c>
      <c r="C37" s="22" t="s">
        <v>81</v>
      </c>
      <c r="D37" s="23" t="s">
        <v>82</v>
      </c>
      <c r="E37" s="23"/>
      <c r="F37" s="24">
        <v>34</v>
      </c>
    </row>
    <row r="38" spans="1:6" x14ac:dyDescent="0.25">
      <c r="A38" s="77" t="s">
        <v>76</v>
      </c>
      <c r="B38" s="18">
        <v>4</v>
      </c>
      <c r="C38" s="22" t="s">
        <v>83</v>
      </c>
      <c r="D38" s="23" t="s">
        <v>78</v>
      </c>
      <c r="E38" s="23" t="s">
        <v>79</v>
      </c>
      <c r="F38" s="24">
        <v>40</v>
      </c>
    </row>
    <row r="39" spans="1:6" x14ac:dyDescent="0.25">
      <c r="A39" s="77" t="s">
        <v>76</v>
      </c>
      <c r="B39" s="18">
        <v>5</v>
      </c>
      <c r="C39" s="22" t="s">
        <v>84</v>
      </c>
      <c r="D39" s="23" t="s">
        <v>85</v>
      </c>
      <c r="E39" s="23" t="s">
        <v>79</v>
      </c>
      <c r="F39" s="24">
        <v>45.1</v>
      </c>
    </row>
    <row r="40" spans="1:6" x14ac:dyDescent="0.25">
      <c r="A40" s="77" t="s">
        <v>76</v>
      </c>
      <c r="B40" s="18">
        <v>6</v>
      </c>
      <c r="C40" s="22" t="s">
        <v>86</v>
      </c>
      <c r="D40" s="23" t="s">
        <v>87</v>
      </c>
      <c r="E40" s="23" t="s">
        <v>79</v>
      </c>
      <c r="F40" s="24">
        <v>39.1</v>
      </c>
    </row>
    <row r="41" spans="1:6" x14ac:dyDescent="0.25">
      <c r="A41" s="77" t="s">
        <v>76</v>
      </c>
      <c r="B41" s="18">
        <v>7</v>
      </c>
      <c r="C41" s="22" t="s">
        <v>88</v>
      </c>
      <c r="D41" s="23" t="s">
        <v>87</v>
      </c>
      <c r="E41" s="23" t="s">
        <v>79</v>
      </c>
      <c r="F41" s="24">
        <v>43.1</v>
      </c>
    </row>
    <row r="42" spans="1:6" x14ac:dyDescent="0.25">
      <c r="A42" s="77" t="s">
        <v>76</v>
      </c>
      <c r="B42" s="18">
        <v>8</v>
      </c>
      <c r="C42" s="22" t="s">
        <v>89</v>
      </c>
      <c r="D42" s="23" t="s">
        <v>87</v>
      </c>
      <c r="E42" s="23" t="s">
        <v>79</v>
      </c>
      <c r="F42" s="24">
        <v>40</v>
      </c>
    </row>
    <row r="43" spans="1:6" x14ac:dyDescent="0.25">
      <c r="A43" s="77" t="s">
        <v>76</v>
      </c>
      <c r="B43" s="18">
        <v>9</v>
      </c>
      <c r="C43" s="22" t="s">
        <v>90</v>
      </c>
      <c r="D43" s="23" t="s">
        <v>87</v>
      </c>
      <c r="E43" s="23" t="s">
        <v>79</v>
      </c>
      <c r="F43" s="24">
        <v>47.4</v>
      </c>
    </row>
    <row r="44" spans="1:6" x14ac:dyDescent="0.25">
      <c r="A44" s="77" t="s">
        <v>76</v>
      </c>
      <c r="B44" s="18">
        <v>10</v>
      </c>
      <c r="C44" s="22" t="s">
        <v>91</v>
      </c>
      <c r="D44" s="23" t="s">
        <v>92</v>
      </c>
      <c r="E44" s="23"/>
      <c r="F44" s="24">
        <v>58.9</v>
      </c>
    </row>
    <row r="45" spans="1:6" x14ac:dyDescent="0.25">
      <c r="A45" s="77" t="s">
        <v>76</v>
      </c>
      <c r="B45" s="18">
        <v>11</v>
      </c>
      <c r="C45" s="22" t="s">
        <v>93</v>
      </c>
      <c r="D45" s="23" t="s">
        <v>87</v>
      </c>
      <c r="E45" s="23" t="s">
        <v>79</v>
      </c>
      <c r="F45" s="24">
        <v>47</v>
      </c>
    </row>
    <row r="46" spans="1:6" x14ac:dyDescent="0.25">
      <c r="A46" s="77" t="s">
        <v>76</v>
      </c>
      <c r="B46" s="18">
        <v>12</v>
      </c>
      <c r="C46" s="22" t="s">
        <v>94</v>
      </c>
      <c r="D46" s="23" t="s">
        <v>92</v>
      </c>
      <c r="E46" s="23"/>
      <c r="F46" s="24">
        <v>34</v>
      </c>
    </row>
    <row r="47" spans="1:6" x14ac:dyDescent="0.25">
      <c r="A47" s="77" t="s">
        <v>76</v>
      </c>
      <c r="B47" s="18">
        <v>13</v>
      </c>
      <c r="C47" s="22" t="s">
        <v>95</v>
      </c>
      <c r="D47" s="23" t="s">
        <v>87</v>
      </c>
      <c r="E47" s="23" t="s">
        <v>79</v>
      </c>
      <c r="F47" s="24">
        <v>60</v>
      </c>
    </row>
    <row r="48" spans="1:6" ht="26.25" x14ac:dyDescent="0.25">
      <c r="A48" s="77" t="s">
        <v>76</v>
      </c>
      <c r="B48" s="18">
        <v>14</v>
      </c>
      <c r="C48" s="22" t="s">
        <v>96</v>
      </c>
      <c r="D48" s="23" t="s">
        <v>87</v>
      </c>
      <c r="E48" s="25" t="s">
        <v>97</v>
      </c>
      <c r="F48" s="24">
        <v>45.8</v>
      </c>
    </row>
    <row r="49" spans="1:6" ht="27" customHeight="1" x14ac:dyDescent="0.25">
      <c r="A49" s="77" t="s">
        <v>76</v>
      </c>
      <c r="B49" s="18">
        <v>15</v>
      </c>
      <c r="C49" s="22" t="s">
        <v>98</v>
      </c>
      <c r="D49" s="23" t="s">
        <v>92</v>
      </c>
      <c r="E49" s="26" t="s">
        <v>99</v>
      </c>
      <c r="F49" s="24">
        <v>51</v>
      </c>
    </row>
    <row r="50" spans="1:6" x14ac:dyDescent="0.25">
      <c r="A50" s="77" t="s">
        <v>76</v>
      </c>
      <c r="B50" s="18">
        <v>16</v>
      </c>
      <c r="C50" s="22" t="s">
        <v>100</v>
      </c>
      <c r="D50" s="23" t="s">
        <v>85</v>
      </c>
      <c r="E50" s="23" t="s">
        <v>101</v>
      </c>
      <c r="F50" s="24">
        <v>45</v>
      </c>
    </row>
    <row r="51" spans="1:6" x14ac:dyDescent="0.25">
      <c r="A51" s="77" t="s">
        <v>76</v>
      </c>
      <c r="B51" s="18">
        <v>17</v>
      </c>
      <c r="C51" s="22" t="s">
        <v>102</v>
      </c>
      <c r="D51" s="23" t="s">
        <v>82</v>
      </c>
      <c r="E51" s="23" t="s">
        <v>103</v>
      </c>
      <c r="F51" s="24">
        <v>40.5</v>
      </c>
    </row>
    <row r="52" spans="1:6" x14ac:dyDescent="0.25">
      <c r="A52" s="77" t="s">
        <v>76</v>
      </c>
      <c r="B52" s="18">
        <v>18</v>
      </c>
      <c r="C52" s="22" t="s">
        <v>104</v>
      </c>
      <c r="D52" s="23" t="s">
        <v>82</v>
      </c>
      <c r="E52" s="23" t="s">
        <v>101</v>
      </c>
      <c r="F52" s="24">
        <v>35</v>
      </c>
    </row>
    <row r="53" spans="1:6" x14ac:dyDescent="0.25">
      <c r="A53" s="77" t="s">
        <v>76</v>
      </c>
      <c r="B53" s="18">
        <v>19</v>
      </c>
      <c r="C53" s="22" t="s">
        <v>105</v>
      </c>
      <c r="D53" s="23" t="s">
        <v>106</v>
      </c>
      <c r="E53" s="23" t="s">
        <v>107</v>
      </c>
      <c r="F53" s="24">
        <v>34.6</v>
      </c>
    </row>
    <row r="54" spans="1:6" x14ac:dyDescent="0.25">
      <c r="A54" s="77" t="s">
        <v>76</v>
      </c>
      <c r="B54" s="18">
        <v>20</v>
      </c>
      <c r="C54" s="22" t="s">
        <v>108</v>
      </c>
      <c r="D54" s="23" t="s">
        <v>109</v>
      </c>
      <c r="E54" s="23" t="s">
        <v>107</v>
      </c>
      <c r="F54" s="24">
        <v>15.1</v>
      </c>
    </row>
    <row r="55" spans="1:6" ht="26.25" x14ac:dyDescent="0.25">
      <c r="A55" s="77" t="s">
        <v>76</v>
      </c>
      <c r="B55" s="18">
        <v>21</v>
      </c>
      <c r="C55" s="22" t="s">
        <v>110</v>
      </c>
      <c r="D55" s="23" t="s">
        <v>87</v>
      </c>
      <c r="E55" s="25" t="s">
        <v>111</v>
      </c>
      <c r="F55" s="24">
        <v>20.7</v>
      </c>
    </row>
    <row r="56" spans="1:6" x14ac:dyDescent="0.25">
      <c r="A56" s="77" t="s">
        <v>76</v>
      </c>
      <c r="B56" s="18">
        <v>22</v>
      </c>
      <c r="C56" s="22" t="s">
        <v>112</v>
      </c>
      <c r="D56" s="23" t="s">
        <v>113</v>
      </c>
      <c r="E56" s="23" t="s">
        <v>101</v>
      </c>
      <c r="F56" s="24">
        <v>22</v>
      </c>
    </row>
    <row r="57" spans="1:6" ht="18.75" customHeight="1" x14ac:dyDescent="0.25">
      <c r="A57" s="77" t="s">
        <v>117</v>
      </c>
      <c r="B57" s="480" t="s">
        <v>117</v>
      </c>
      <c r="C57" s="481"/>
      <c r="D57" s="481"/>
      <c r="E57" s="481"/>
      <c r="F57" s="482"/>
    </row>
    <row r="58" spans="1:6" ht="30" x14ac:dyDescent="0.25">
      <c r="A58" s="77" t="s">
        <v>117</v>
      </c>
      <c r="B58" s="18" t="s">
        <v>274</v>
      </c>
      <c r="C58" s="18" t="s">
        <v>621</v>
      </c>
      <c r="D58" s="20" t="s">
        <v>48</v>
      </c>
      <c r="E58" s="20" t="s">
        <v>49</v>
      </c>
      <c r="F58" s="21" t="s">
        <v>50</v>
      </c>
    </row>
    <row r="59" spans="1:6" x14ac:dyDescent="0.25">
      <c r="A59" s="77" t="s">
        <v>117</v>
      </c>
      <c r="B59" s="18">
        <v>1</v>
      </c>
      <c r="C59" s="22" t="s">
        <v>118</v>
      </c>
      <c r="D59" s="23" t="s">
        <v>147</v>
      </c>
      <c r="E59" s="23" t="s">
        <v>149</v>
      </c>
      <c r="F59" s="24">
        <v>45</v>
      </c>
    </row>
    <row r="60" spans="1:6" x14ac:dyDescent="0.25">
      <c r="A60" s="77" t="s">
        <v>117</v>
      </c>
      <c r="B60" s="18">
        <v>2</v>
      </c>
      <c r="C60" s="22" t="s">
        <v>121</v>
      </c>
      <c r="D60" s="23" t="s">
        <v>147</v>
      </c>
      <c r="E60" s="23" t="s">
        <v>149</v>
      </c>
      <c r="F60" s="24">
        <v>50</v>
      </c>
    </row>
    <row r="61" spans="1:6" x14ac:dyDescent="0.25">
      <c r="A61" s="77" t="s">
        <v>117</v>
      </c>
      <c r="B61" s="18">
        <v>3</v>
      </c>
      <c r="C61" s="22" t="s">
        <v>120</v>
      </c>
      <c r="D61" s="23" t="s">
        <v>82</v>
      </c>
      <c r="E61" s="23" t="s">
        <v>149</v>
      </c>
      <c r="F61" s="24">
        <v>50</v>
      </c>
    </row>
    <row r="62" spans="1:6" x14ac:dyDescent="0.25">
      <c r="A62" s="77" t="s">
        <v>117</v>
      </c>
      <c r="B62" s="18">
        <v>4</v>
      </c>
      <c r="C62" s="22" t="s">
        <v>119</v>
      </c>
      <c r="D62" s="23" t="s">
        <v>82</v>
      </c>
      <c r="E62" s="23" t="s">
        <v>146</v>
      </c>
      <c r="F62" s="24">
        <v>60</v>
      </c>
    </row>
    <row r="63" spans="1:6" x14ac:dyDescent="0.25">
      <c r="A63" s="77" t="s">
        <v>117</v>
      </c>
      <c r="B63" s="18">
        <v>5</v>
      </c>
      <c r="C63" s="22" t="s">
        <v>122</v>
      </c>
      <c r="D63" s="23" t="s">
        <v>82</v>
      </c>
      <c r="E63" s="23" t="s">
        <v>149</v>
      </c>
      <c r="F63" s="24">
        <v>60</v>
      </c>
    </row>
    <row r="64" spans="1:6" x14ac:dyDescent="0.25">
      <c r="A64" s="77" t="s">
        <v>117</v>
      </c>
      <c r="B64" s="18">
        <v>6</v>
      </c>
      <c r="C64" s="22" t="s">
        <v>123</v>
      </c>
      <c r="D64" s="23" t="s">
        <v>148</v>
      </c>
      <c r="E64" s="23" t="s">
        <v>149</v>
      </c>
      <c r="F64" s="24">
        <v>45</v>
      </c>
    </row>
    <row r="65" spans="1:6" x14ac:dyDescent="0.25">
      <c r="A65" s="77" t="s">
        <v>117</v>
      </c>
      <c r="B65" s="18">
        <v>7</v>
      </c>
      <c r="C65" s="22" t="s">
        <v>124</v>
      </c>
      <c r="D65" s="23" t="s">
        <v>82</v>
      </c>
      <c r="E65" s="23" t="s">
        <v>152</v>
      </c>
      <c r="F65" s="24">
        <v>60</v>
      </c>
    </row>
    <row r="66" spans="1:6" ht="33.75" x14ac:dyDescent="0.25">
      <c r="A66" s="77" t="s">
        <v>117</v>
      </c>
      <c r="B66" s="18">
        <v>8</v>
      </c>
      <c r="C66" s="22" t="s">
        <v>125</v>
      </c>
      <c r="D66" s="25" t="s">
        <v>150</v>
      </c>
      <c r="E66" s="40" t="s">
        <v>153</v>
      </c>
      <c r="F66" s="24">
        <v>65</v>
      </c>
    </row>
    <row r="67" spans="1:6" ht="30" x14ac:dyDescent="0.25">
      <c r="A67" s="77" t="s">
        <v>117</v>
      </c>
      <c r="B67" s="18">
        <v>9</v>
      </c>
      <c r="C67" s="22" t="s">
        <v>126</v>
      </c>
      <c r="D67" s="25" t="s">
        <v>151</v>
      </c>
      <c r="E67" s="40" t="s">
        <v>154</v>
      </c>
      <c r="F67" s="24">
        <v>60</v>
      </c>
    </row>
    <row r="68" spans="1:6" x14ac:dyDescent="0.25">
      <c r="A68" s="77" t="s">
        <v>117</v>
      </c>
      <c r="B68" s="18">
        <v>10</v>
      </c>
      <c r="C68" s="22" t="s">
        <v>127</v>
      </c>
      <c r="D68" s="23" t="s">
        <v>155</v>
      </c>
      <c r="E68" s="23" t="s">
        <v>149</v>
      </c>
      <c r="F68" s="24">
        <v>15</v>
      </c>
    </row>
    <row r="69" spans="1:6" ht="37.5" x14ac:dyDescent="0.25">
      <c r="A69" s="77" t="s">
        <v>117</v>
      </c>
      <c r="B69" s="18">
        <v>11</v>
      </c>
      <c r="C69" s="22" t="s">
        <v>128</v>
      </c>
      <c r="D69" s="23" t="s">
        <v>82</v>
      </c>
      <c r="E69" s="25" t="s">
        <v>157</v>
      </c>
      <c r="F69" s="24">
        <v>35</v>
      </c>
    </row>
    <row r="70" spans="1:6" ht="26.25" x14ac:dyDescent="0.25">
      <c r="A70" s="77" t="s">
        <v>117</v>
      </c>
      <c r="B70" s="18">
        <v>12</v>
      </c>
      <c r="C70" s="22" t="s">
        <v>129</v>
      </c>
      <c r="D70" s="23" t="s">
        <v>156</v>
      </c>
      <c r="E70" s="25" t="s">
        <v>158</v>
      </c>
      <c r="F70" s="24">
        <v>28</v>
      </c>
    </row>
    <row r="71" spans="1:6" x14ac:dyDescent="0.25">
      <c r="A71" s="77" t="s">
        <v>117</v>
      </c>
      <c r="B71" s="18">
        <v>13</v>
      </c>
      <c r="C71" s="22" t="s">
        <v>130</v>
      </c>
      <c r="D71" s="23" t="s">
        <v>113</v>
      </c>
      <c r="E71" s="23" t="s">
        <v>149</v>
      </c>
      <c r="F71" s="24">
        <v>50.4</v>
      </c>
    </row>
    <row r="72" spans="1:6" x14ac:dyDescent="0.25">
      <c r="A72" s="77" t="s">
        <v>117</v>
      </c>
      <c r="B72" s="18">
        <v>14</v>
      </c>
      <c r="C72" s="22" t="s">
        <v>131</v>
      </c>
      <c r="D72" s="23" t="s">
        <v>113</v>
      </c>
      <c r="E72" s="23" t="s">
        <v>149</v>
      </c>
      <c r="F72" s="24">
        <v>55</v>
      </c>
    </row>
    <row r="73" spans="1:6" x14ac:dyDescent="0.25">
      <c r="A73" s="77" t="s">
        <v>117</v>
      </c>
      <c r="B73" s="18">
        <v>15</v>
      </c>
      <c r="C73" s="22" t="s">
        <v>132</v>
      </c>
      <c r="D73" s="23" t="s">
        <v>113</v>
      </c>
      <c r="E73" s="23" t="s">
        <v>149</v>
      </c>
      <c r="F73" s="24">
        <v>50</v>
      </c>
    </row>
    <row r="74" spans="1:6" x14ac:dyDescent="0.25">
      <c r="A74" s="77" t="s">
        <v>117</v>
      </c>
      <c r="B74" s="18">
        <v>16</v>
      </c>
      <c r="C74" s="22" t="s">
        <v>133</v>
      </c>
      <c r="D74" s="23" t="s">
        <v>113</v>
      </c>
      <c r="E74" s="23" t="s">
        <v>149</v>
      </c>
      <c r="F74" s="24">
        <v>39.5</v>
      </c>
    </row>
    <row r="75" spans="1:6" x14ac:dyDescent="0.25">
      <c r="A75" s="77" t="s">
        <v>117</v>
      </c>
      <c r="B75" s="18">
        <v>17</v>
      </c>
      <c r="C75" s="22" t="s">
        <v>134</v>
      </c>
      <c r="D75" s="23" t="s">
        <v>159</v>
      </c>
      <c r="E75" s="23" t="s">
        <v>149</v>
      </c>
      <c r="F75" s="24">
        <v>22</v>
      </c>
    </row>
    <row r="76" spans="1:6" ht="26.25" x14ac:dyDescent="0.25">
      <c r="A76" s="77" t="s">
        <v>117</v>
      </c>
      <c r="B76" s="18">
        <v>18</v>
      </c>
      <c r="C76" s="22" t="s">
        <v>135</v>
      </c>
      <c r="D76" s="23" t="s">
        <v>160</v>
      </c>
      <c r="E76" s="25" t="s">
        <v>162</v>
      </c>
      <c r="F76" s="24">
        <v>21</v>
      </c>
    </row>
    <row r="77" spans="1:6" ht="26.25" x14ac:dyDescent="0.25">
      <c r="A77" s="77" t="s">
        <v>117</v>
      </c>
      <c r="B77" s="18">
        <v>19</v>
      </c>
      <c r="C77" s="22" t="s">
        <v>136</v>
      </c>
      <c r="D77" s="23" t="s">
        <v>161</v>
      </c>
      <c r="E77" s="25" t="s">
        <v>162</v>
      </c>
      <c r="F77" s="24">
        <v>18</v>
      </c>
    </row>
    <row r="78" spans="1:6" x14ac:dyDescent="0.25">
      <c r="A78" s="77" t="s">
        <v>117</v>
      </c>
      <c r="B78" s="18">
        <v>20</v>
      </c>
      <c r="C78" s="22" t="s">
        <v>137</v>
      </c>
      <c r="D78" s="23" t="s">
        <v>82</v>
      </c>
      <c r="E78" s="23" t="s">
        <v>149</v>
      </c>
      <c r="F78" s="24">
        <v>35</v>
      </c>
    </row>
    <row r="79" spans="1:6" x14ac:dyDescent="0.25">
      <c r="A79" s="77" t="s">
        <v>117</v>
      </c>
      <c r="B79" s="18">
        <v>21</v>
      </c>
      <c r="C79" s="22" t="s">
        <v>138</v>
      </c>
      <c r="D79" s="23" t="s">
        <v>113</v>
      </c>
      <c r="E79" s="23" t="s">
        <v>146</v>
      </c>
      <c r="F79" s="24">
        <v>49</v>
      </c>
    </row>
    <row r="80" spans="1:6" x14ac:dyDescent="0.25">
      <c r="A80" s="77" t="s">
        <v>117</v>
      </c>
      <c r="B80" s="18">
        <v>22</v>
      </c>
      <c r="C80" s="22" t="s">
        <v>139</v>
      </c>
      <c r="D80" s="23" t="s">
        <v>82</v>
      </c>
      <c r="E80" s="23" t="s">
        <v>146</v>
      </c>
      <c r="F80" s="24">
        <v>33</v>
      </c>
    </row>
    <row r="81" spans="1:6" ht="37.5" x14ac:dyDescent="0.25">
      <c r="A81" s="77" t="s">
        <v>117</v>
      </c>
      <c r="B81" s="18">
        <v>23</v>
      </c>
      <c r="C81" s="22" t="s">
        <v>140</v>
      </c>
      <c r="D81" s="23" t="s">
        <v>82</v>
      </c>
      <c r="E81" s="25" t="s">
        <v>163</v>
      </c>
      <c r="F81" s="24">
        <v>30</v>
      </c>
    </row>
    <row r="82" spans="1:6" x14ac:dyDescent="0.25">
      <c r="A82" s="77" t="s">
        <v>117</v>
      </c>
      <c r="B82" s="18">
        <v>24</v>
      </c>
      <c r="C82" s="22" t="s">
        <v>141</v>
      </c>
      <c r="D82" s="23" t="s">
        <v>148</v>
      </c>
      <c r="E82" s="23" t="s">
        <v>149</v>
      </c>
      <c r="F82" s="24">
        <v>45</v>
      </c>
    </row>
    <row r="83" spans="1:6" x14ac:dyDescent="0.25">
      <c r="A83" s="77" t="s">
        <v>117</v>
      </c>
      <c r="B83" s="18">
        <v>25</v>
      </c>
      <c r="C83" s="22" t="s">
        <v>142</v>
      </c>
      <c r="D83" s="23" t="s">
        <v>82</v>
      </c>
      <c r="E83" s="23" t="s">
        <v>149</v>
      </c>
      <c r="F83" s="24">
        <v>18</v>
      </c>
    </row>
    <row r="84" spans="1:6" x14ac:dyDescent="0.25">
      <c r="A84" s="77" t="s">
        <v>117</v>
      </c>
      <c r="B84" s="18">
        <v>26</v>
      </c>
      <c r="C84" s="22" t="s">
        <v>143</v>
      </c>
      <c r="D84" s="23" t="s">
        <v>147</v>
      </c>
      <c r="E84" s="23" t="s">
        <v>149</v>
      </c>
      <c r="F84" s="24">
        <v>45</v>
      </c>
    </row>
    <row r="85" spans="1:6" x14ac:dyDescent="0.25">
      <c r="A85" s="77" t="s">
        <v>117</v>
      </c>
      <c r="B85" s="18">
        <v>27</v>
      </c>
      <c r="C85" s="22" t="s">
        <v>144</v>
      </c>
      <c r="D85" s="23" t="s">
        <v>147</v>
      </c>
      <c r="E85" s="23" t="s">
        <v>149</v>
      </c>
      <c r="F85" s="24">
        <v>65</v>
      </c>
    </row>
    <row r="86" spans="1:6" x14ac:dyDescent="0.25">
      <c r="A86" s="77" t="s">
        <v>117</v>
      </c>
      <c r="B86" s="18">
        <v>28</v>
      </c>
      <c r="C86" s="22" t="s">
        <v>145</v>
      </c>
      <c r="D86" s="23" t="s">
        <v>147</v>
      </c>
      <c r="E86" s="23" t="s">
        <v>149</v>
      </c>
      <c r="F86" s="24">
        <v>60</v>
      </c>
    </row>
    <row r="87" spans="1:6" ht="18.75" customHeight="1" x14ac:dyDescent="0.25">
      <c r="A87" s="77" t="s">
        <v>164</v>
      </c>
      <c r="B87" s="480" t="s">
        <v>164</v>
      </c>
      <c r="C87" s="481"/>
      <c r="D87" s="481"/>
      <c r="E87" s="481"/>
      <c r="F87" s="482"/>
    </row>
    <row r="88" spans="1:6" ht="30" x14ac:dyDescent="0.25">
      <c r="A88" s="77" t="s">
        <v>164</v>
      </c>
      <c r="B88" s="18" t="s">
        <v>274</v>
      </c>
      <c r="C88" s="18" t="s">
        <v>621</v>
      </c>
      <c r="D88" s="20" t="s">
        <v>48</v>
      </c>
      <c r="E88" s="20" t="s">
        <v>49</v>
      </c>
      <c r="F88" s="21" t="s">
        <v>50</v>
      </c>
    </row>
    <row r="89" spans="1:6" ht="37.5" x14ac:dyDescent="0.25">
      <c r="A89" s="77" t="s">
        <v>164</v>
      </c>
      <c r="B89" s="18">
        <v>1</v>
      </c>
      <c r="C89" s="22" t="s">
        <v>165</v>
      </c>
      <c r="D89" s="23" t="s">
        <v>113</v>
      </c>
      <c r="E89" s="25" t="s">
        <v>178</v>
      </c>
      <c r="F89" s="24">
        <v>40</v>
      </c>
    </row>
    <row r="90" spans="1:6" ht="26.25" x14ac:dyDescent="0.25">
      <c r="A90" s="77" t="s">
        <v>164</v>
      </c>
      <c r="B90" s="18">
        <v>2</v>
      </c>
      <c r="C90" s="22" t="s">
        <v>166</v>
      </c>
      <c r="D90" s="23" t="s">
        <v>87</v>
      </c>
      <c r="E90" s="25" t="s">
        <v>179</v>
      </c>
      <c r="F90" s="24">
        <v>65</v>
      </c>
    </row>
    <row r="91" spans="1:6" ht="26.25" x14ac:dyDescent="0.25">
      <c r="A91" s="77" t="s">
        <v>164</v>
      </c>
      <c r="B91" s="18">
        <v>3</v>
      </c>
      <c r="C91" s="22" t="s">
        <v>167</v>
      </c>
      <c r="D91" s="23" t="s">
        <v>87</v>
      </c>
      <c r="E91" s="25" t="s">
        <v>179</v>
      </c>
      <c r="F91" s="24">
        <v>60</v>
      </c>
    </row>
    <row r="92" spans="1:6" ht="26.25" x14ac:dyDescent="0.25">
      <c r="A92" s="77" t="s">
        <v>164</v>
      </c>
      <c r="B92" s="18">
        <v>4</v>
      </c>
      <c r="C92" s="22" t="s">
        <v>168</v>
      </c>
      <c r="D92" s="23" t="s">
        <v>87</v>
      </c>
      <c r="E92" s="25" t="s">
        <v>179</v>
      </c>
      <c r="F92" s="24">
        <v>60</v>
      </c>
    </row>
    <row r="93" spans="1:6" x14ac:dyDescent="0.25">
      <c r="A93" s="77" t="s">
        <v>164</v>
      </c>
      <c r="B93" s="18">
        <v>5</v>
      </c>
      <c r="C93" s="22" t="s">
        <v>169</v>
      </c>
      <c r="D93" s="23" t="s">
        <v>113</v>
      </c>
      <c r="E93" s="23" t="s">
        <v>149</v>
      </c>
      <c r="F93" s="24">
        <v>90</v>
      </c>
    </row>
    <row r="94" spans="1:6" ht="45" x14ac:dyDescent="0.25">
      <c r="A94" s="77" t="s">
        <v>164</v>
      </c>
      <c r="B94" s="18">
        <v>6</v>
      </c>
      <c r="C94" s="22" t="s">
        <v>170</v>
      </c>
      <c r="D94" s="23" t="s">
        <v>176</v>
      </c>
      <c r="E94" s="40" t="s">
        <v>180</v>
      </c>
      <c r="F94" s="24">
        <v>80</v>
      </c>
    </row>
    <row r="95" spans="1:6" ht="22.5" x14ac:dyDescent="0.25">
      <c r="A95" s="77" t="s">
        <v>164</v>
      </c>
      <c r="B95" s="18">
        <v>7</v>
      </c>
      <c r="C95" s="22" t="s">
        <v>171</v>
      </c>
      <c r="D95" s="23" t="s">
        <v>176</v>
      </c>
      <c r="E95" s="40" t="s">
        <v>181</v>
      </c>
      <c r="F95" s="24">
        <v>95</v>
      </c>
    </row>
    <row r="96" spans="1:6" ht="22.5" x14ac:dyDescent="0.25">
      <c r="A96" s="77" t="s">
        <v>164</v>
      </c>
      <c r="B96" s="18">
        <v>8</v>
      </c>
      <c r="C96" s="22" t="s">
        <v>172</v>
      </c>
      <c r="D96" s="23" t="s">
        <v>176</v>
      </c>
      <c r="E96" s="40" t="s">
        <v>181</v>
      </c>
      <c r="F96" s="24">
        <v>95</v>
      </c>
    </row>
    <row r="97" spans="1:6" ht="22.5" x14ac:dyDescent="0.25">
      <c r="A97" s="77" t="s">
        <v>164</v>
      </c>
      <c r="B97" s="18">
        <v>9</v>
      </c>
      <c r="C97" s="22" t="s">
        <v>173</v>
      </c>
      <c r="D97" s="23" t="s">
        <v>176</v>
      </c>
      <c r="E97" s="40" t="s">
        <v>181</v>
      </c>
      <c r="F97" s="24">
        <v>95</v>
      </c>
    </row>
    <row r="98" spans="1:6" x14ac:dyDescent="0.25">
      <c r="A98" s="77" t="s">
        <v>164</v>
      </c>
      <c r="B98" s="18">
        <v>10</v>
      </c>
      <c r="C98" s="22" t="s">
        <v>174</v>
      </c>
      <c r="D98" s="23" t="s">
        <v>155</v>
      </c>
      <c r="E98" s="23" t="s">
        <v>149</v>
      </c>
      <c r="F98" s="24">
        <v>10</v>
      </c>
    </row>
    <row r="99" spans="1:6" x14ac:dyDescent="0.25">
      <c r="A99" s="77" t="s">
        <v>164</v>
      </c>
      <c r="B99" s="18">
        <v>11</v>
      </c>
      <c r="C99" s="22" t="s">
        <v>175</v>
      </c>
      <c r="D99" s="23" t="s">
        <v>177</v>
      </c>
      <c r="E99" s="23" t="s">
        <v>149</v>
      </c>
      <c r="F99" s="24">
        <v>20</v>
      </c>
    </row>
    <row r="100" spans="1:6" ht="18.75" customHeight="1" x14ac:dyDescent="0.25">
      <c r="A100" s="77" t="s">
        <v>182</v>
      </c>
      <c r="B100" s="480" t="s">
        <v>182</v>
      </c>
      <c r="C100" s="481"/>
      <c r="D100" s="481"/>
      <c r="E100" s="481"/>
      <c r="F100" s="482"/>
    </row>
    <row r="101" spans="1:6" ht="30" x14ac:dyDescent="0.25">
      <c r="A101" s="77" t="s">
        <v>182</v>
      </c>
      <c r="B101" s="18" t="s">
        <v>274</v>
      </c>
      <c r="C101" s="18" t="s">
        <v>621</v>
      </c>
      <c r="D101" s="20" t="s">
        <v>48</v>
      </c>
      <c r="E101" s="20" t="s">
        <v>49</v>
      </c>
      <c r="F101" s="21" t="s">
        <v>50</v>
      </c>
    </row>
    <row r="102" spans="1:6" x14ac:dyDescent="0.25">
      <c r="A102" s="77" t="s">
        <v>182</v>
      </c>
      <c r="B102" s="18">
        <v>1</v>
      </c>
      <c r="C102" s="22" t="s">
        <v>228</v>
      </c>
      <c r="D102" s="23" t="s">
        <v>257</v>
      </c>
      <c r="E102" s="23" t="s">
        <v>176</v>
      </c>
      <c r="F102" s="24">
        <v>9.3000000000000007</v>
      </c>
    </row>
    <row r="103" spans="1:6" x14ac:dyDescent="0.25">
      <c r="A103" s="77" t="s">
        <v>182</v>
      </c>
      <c r="B103" s="18">
        <v>2</v>
      </c>
      <c r="C103" s="22" t="s">
        <v>229</v>
      </c>
      <c r="D103" s="23" t="s">
        <v>257</v>
      </c>
      <c r="E103" s="23" t="s">
        <v>176</v>
      </c>
      <c r="F103" s="24">
        <v>11.5</v>
      </c>
    </row>
    <row r="104" spans="1:6" ht="37.5" x14ac:dyDescent="0.25">
      <c r="A104" s="77" t="s">
        <v>182</v>
      </c>
      <c r="B104" s="18">
        <v>3</v>
      </c>
      <c r="C104" s="22" t="s">
        <v>230</v>
      </c>
      <c r="D104" s="23" t="s">
        <v>87</v>
      </c>
      <c r="E104" s="25" t="s">
        <v>260</v>
      </c>
      <c r="F104" s="24">
        <v>10</v>
      </c>
    </row>
    <row r="105" spans="1:6" ht="48.75" x14ac:dyDescent="0.25">
      <c r="A105" s="77" t="s">
        <v>182</v>
      </c>
      <c r="B105" s="18">
        <v>4</v>
      </c>
      <c r="C105" s="22" t="s">
        <v>231</v>
      </c>
      <c r="D105" s="23" t="s">
        <v>87</v>
      </c>
      <c r="E105" s="25" t="s">
        <v>259</v>
      </c>
      <c r="F105" s="24">
        <v>10</v>
      </c>
    </row>
    <row r="106" spans="1:6" x14ac:dyDescent="0.25">
      <c r="A106" s="77" t="s">
        <v>182</v>
      </c>
      <c r="B106" s="18">
        <v>5</v>
      </c>
      <c r="C106" s="22" t="s">
        <v>232</v>
      </c>
      <c r="D106" s="23" t="s">
        <v>258</v>
      </c>
      <c r="E106" s="23" t="s">
        <v>176</v>
      </c>
      <c r="F106" s="24">
        <v>17.399999999999999</v>
      </c>
    </row>
    <row r="107" spans="1:6" x14ac:dyDescent="0.25">
      <c r="A107" s="77" t="s">
        <v>182</v>
      </c>
      <c r="B107" s="18">
        <v>6</v>
      </c>
      <c r="C107" s="22" t="s">
        <v>233</v>
      </c>
      <c r="D107" s="23" t="s">
        <v>258</v>
      </c>
      <c r="E107" s="23" t="s">
        <v>176</v>
      </c>
      <c r="F107" s="24">
        <v>16</v>
      </c>
    </row>
    <row r="108" spans="1:6" ht="26.25" x14ac:dyDescent="0.25">
      <c r="A108" s="77" t="s">
        <v>182</v>
      </c>
      <c r="B108" s="18">
        <v>7</v>
      </c>
      <c r="C108" s="22" t="s">
        <v>234</v>
      </c>
      <c r="D108" s="23" t="s">
        <v>82</v>
      </c>
      <c r="E108" s="25" t="s">
        <v>261</v>
      </c>
      <c r="F108" s="24">
        <v>0</v>
      </c>
    </row>
    <row r="109" spans="1:6" x14ac:dyDescent="0.25">
      <c r="A109" s="77" t="s">
        <v>182</v>
      </c>
      <c r="B109" s="18">
        <v>8</v>
      </c>
      <c r="C109" s="22" t="s">
        <v>235</v>
      </c>
      <c r="D109" s="23" t="s">
        <v>92</v>
      </c>
      <c r="E109" s="23" t="s">
        <v>176</v>
      </c>
      <c r="F109" s="24">
        <v>14.7</v>
      </c>
    </row>
    <row r="110" spans="1:6" x14ac:dyDescent="0.25">
      <c r="A110" s="77" t="s">
        <v>182</v>
      </c>
      <c r="B110" s="18">
        <v>9</v>
      </c>
      <c r="C110" s="22" t="s">
        <v>236</v>
      </c>
      <c r="D110" s="23" t="s">
        <v>109</v>
      </c>
      <c r="E110" s="23" t="s">
        <v>176</v>
      </c>
      <c r="F110" s="24">
        <v>18</v>
      </c>
    </row>
    <row r="111" spans="1:6" x14ac:dyDescent="0.25">
      <c r="A111" s="77" t="s">
        <v>182</v>
      </c>
      <c r="B111" s="18">
        <v>10</v>
      </c>
      <c r="C111" s="22" t="s">
        <v>237</v>
      </c>
      <c r="D111" s="23" t="s">
        <v>113</v>
      </c>
      <c r="E111" s="23" t="s">
        <v>176</v>
      </c>
      <c r="F111" s="24">
        <v>16</v>
      </c>
    </row>
    <row r="112" spans="1:6" ht="37.5" x14ac:dyDescent="0.25">
      <c r="A112" s="77" t="s">
        <v>182</v>
      </c>
      <c r="B112" s="18">
        <v>11</v>
      </c>
      <c r="C112" s="22" t="s">
        <v>238</v>
      </c>
      <c r="D112" s="23" t="s">
        <v>113</v>
      </c>
      <c r="E112" s="25" t="s">
        <v>262</v>
      </c>
      <c r="F112" s="24">
        <v>6</v>
      </c>
    </row>
    <row r="113" spans="1:6" ht="26.25" x14ac:dyDescent="0.25">
      <c r="A113" s="77" t="s">
        <v>182</v>
      </c>
      <c r="B113" s="18">
        <v>12</v>
      </c>
      <c r="C113" s="22" t="s">
        <v>239</v>
      </c>
      <c r="D113" s="23" t="s">
        <v>113</v>
      </c>
      <c r="E113" s="25" t="s">
        <v>263</v>
      </c>
      <c r="F113" s="24">
        <v>3</v>
      </c>
    </row>
    <row r="114" spans="1:6" ht="26.25" x14ac:dyDescent="0.25">
      <c r="A114" s="77" t="s">
        <v>182</v>
      </c>
      <c r="B114" s="18">
        <v>13</v>
      </c>
      <c r="C114" s="22" t="s">
        <v>240</v>
      </c>
      <c r="D114" s="23" t="s">
        <v>258</v>
      </c>
      <c r="E114" s="25" t="s">
        <v>264</v>
      </c>
      <c r="F114" s="24">
        <v>17.399999999999999</v>
      </c>
    </row>
    <row r="115" spans="1:6" x14ac:dyDescent="0.25">
      <c r="A115" s="77" t="s">
        <v>182</v>
      </c>
      <c r="B115" s="18">
        <v>14</v>
      </c>
      <c r="C115" s="22" t="s">
        <v>241</v>
      </c>
      <c r="D115" s="23" t="s">
        <v>82</v>
      </c>
      <c r="E115" s="23" t="s">
        <v>176</v>
      </c>
      <c r="F115" s="24">
        <v>0</v>
      </c>
    </row>
    <row r="116" spans="1:6" ht="26.25" x14ac:dyDescent="0.25">
      <c r="A116" s="77" t="s">
        <v>182</v>
      </c>
      <c r="B116" s="18">
        <v>15</v>
      </c>
      <c r="C116" s="22" t="s">
        <v>242</v>
      </c>
      <c r="D116" s="23" t="s">
        <v>82</v>
      </c>
      <c r="E116" s="25" t="s">
        <v>265</v>
      </c>
      <c r="F116" s="24">
        <v>10</v>
      </c>
    </row>
    <row r="117" spans="1:6" ht="26.25" x14ac:dyDescent="0.25">
      <c r="A117" s="77" t="s">
        <v>182</v>
      </c>
      <c r="B117" s="18">
        <v>16</v>
      </c>
      <c r="C117" s="22" t="s">
        <v>243</v>
      </c>
      <c r="D117" s="23" t="s">
        <v>82</v>
      </c>
      <c r="E117" s="25" t="s">
        <v>266</v>
      </c>
      <c r="F117" s="24">
        <v>0</v>
      </c>
    </row>
    <row r="118" spans="1:6" x14ac:dyDescent="0.25">
      <c r="A118" s="77" t="s">
        <v>182</v>
      </c>
      <c r="B118" s="18">
        <v>17</v>
      </c>
      <c r="C118" s="22" t="s">
        <v>244</v>
      </c>
      <c r="D118" s="23" t="s">
        <v>82</v>
      </c>
      <c r="E118" s="23" t="s">
        <v>176</v>
      </c>
      <c r="F118" s="24">
        <v>10</v>
      </c>
    </row>
    <row r="119" spans="1:6" ht="37.5" x14ac:dyDescent="0.25">
      <c r="A119" s="77" t="s">
        <v>182</v>
      </c>
      <c r="B119" s="18">
        <v>18</v>
      </c>
      <c r="C119" s="22" t="s">
        <v>245</v>
      </c>
      <c r="D119" s="23" t="s">
        <v>258</v>
      </c>
      <c r="E119" s="25" t="s">
        <v>267</v>
      </c>
      <c r="F119" s="24">
        <v>15</v>
      </c>
    </row>
    <row r="120" spans="1:6" ht="37.5" x14ac:dyDescent="0.25">
      <c r="A120" s="77" t="s">
        <v>182</v>
      </c>
      <c r="B120" s="18">
        <v>19</v>
      </c>
      <c r="C120" s="22" t="s">
        <v>246</v>
      </c>
      <c r="D120" s="23" t="s">
        <v>258</v>
      </c>
      <c r="E120" s="25" t="s">
        <v>267</v>
      </c>
      <c r="F120" s="24">
        <v>15</v>
      </c>
    </row>
    <row r="121" spans="1:6" ht="37.5" x14ac:dyDescent="0.25">
      <c r="A121" s="77" t="s">
        <v>182</v>
      </c>
      <c r="B121" s="18">
        <v>20</v>
      </c>
      <c r="C121" s="22" t="s">
        <v>246</v>
      </c>
      <c r="D121" s="23" t="s">
        <v>82</v>
      </c>
      <c r="E121" s="25" t="s">
        <v>268</v>
      </c>
      <c r="F121" s="24">
        <v>0</v>
      </c>
    </row>
    <row r="122" spans="1:6" ht="26.25" x14ac:dyDescent="0.25">
      <c r="A122" s="77" t="s">
        <v>182</v>
      </c>
      <c r="B122" s="18">
        <v>21</v>
      </c>
      <c r="C122" s="22" t="s">
        <v>247</v>
      </c>
      <c r="D122" s="23" t="s">
        <v>258</v>
      </c>
      <c r="E122" s="25" t="s">
        <v>264</v>
      </c>
      <c r="F122" s="24">
        <v>18</v>
      </c>
    </row>
    <row r="123" spans="1:6" ht="26.25" x14ac:dyDescent="0.25">
      <c r="A123" s="77" t="s">
        <v>182</v>
      </c>
      <c r="B123" s="18">
        <v>22</v>
      </c>
      <c r="C123" s="22" t="s">
        <v>248</v>
      </c>
      <c r="D123" s="23" t="s">
        <v>82</v>
      </c>
      <c r="E123" s="25" t="s">
        <v>269</v>
      </c>
      <c r="F123" s="24">
        <v>25</v>
      </c>
    </row>
    <row r="124" spans="1:6" ht="37.5" x14ac:dyDescent="0.25">
      <c r="A124" s="77" t="s">
        <v>182</v>
      </c>
      <c r="B124" s="18">
        <v>23</v>
      </c>
      <c r="C124" s="22" t="s">
        <v>248</v>
      </c>
      <c r="D124" s="23" t="s">
        <v>82</v>
      </c>
      <c r="E124" s="25" t="s">
        <v>273</v>
      </c>
      <c r="F124" s="24">
        <v>40.5</v>
      </c>
    </row>
    <row r="125" spans="1:6" ht="26.25" x14ac:dyDescent="0.25">
      <c r="A125" s="77" t="s">
        <v>182</v>
      </c>
      <c r="B125" s="18">
        <v>24</v>
      </c>
      <c r="C125" s="22" t="s">
        <v>249</v>
      </c>
      <c r="D125" s="23" t="s">
        <v>82</v>
      </c>
      <c r="E125" s="25" t="s">
        <v>261</v>
      </c>
      <c r="F125" s="24">
        <v>5</v>
      </c>
    </row>
    <row r="126" spans="1:6" ht="37.5" x14ac:dyDescent="0.25">
      <c r="A126" s="77" t="s">
        <v>182</v>
      </c>
      <c r="B126" s="18">
        <v>25</v>
      </c>
      <c r="C126" s="22" t="s">
        <v>249</v>
      </c>
      <c r="D126" s="23" t="s">
        <v>257</v>
      </c>
      <c r="E126" s="25" t="s">
        <v>270</v>
      </c>
      <c r="F126" s="24">
        <v>12.4</v>
      </c>
    </row>
    <row r="127" spans="1:6" ht="26.25" x14ac:dyDescent="0.25">
      <c r="A127" s="77" t="s">
        <v>182</v>
      </c>
      <c r="B127" s="18">
        <v>26</v>
      </c>
      <c r="C127" s="22" t="s">
        <v>250</v>
      </c>
      <c r="D127" s="23" t="s">
        <v>82</v>
      </c>
      <c r="E127" s="25" t="s">
        <v>271</v>
      </c>
      <c r="F127" s="24">
        <v>5</v>
      </c>
    </row>
    <row r="128" spans="1:6" ht="26.25" x14ac:dyDescent="0.25">
      <c r="A128" s="77" t="s">
        <v>182</v>
      </c>
      <c r="B128" s="18">
        <v>27</v>
      </c>
      <c r="C128" s="22" t="s">
        <v>250</v>
      </c>
      <c r="D128" s="23" t="s">
        <v>82</v>
      </c>
      <c r="E128" s="25" t="s">
        <v>261</v>
      </c>
      <c r="F128" s="24">
        <v>0</v>
      </c>
    </row>
    <row r="129" spans="1:7" ht="48.75" x14ac:dyDescent="0.25">
      <c r="A129" s="77" t="s">
        <v>182</v>
      </c>
      <c r="B129" s="18">
        <v>28</v>
      </c>
      <c r="C129" s="22" t="s">
        <v>251</v>
      </c>
      <c r="D129" s="23" t="s">
        <v>87</v>
      </c>
      <c r="E129" s="25" t="s">
        <v>272</v>
      </c>
      <c r="F129" s="24">
        <v>20</v>
      </c>
    </row>
    <row r="130" spans="1:7" ht="26.25" x14ac:dyDescent="0.25">
      <c r="A130" s="77" t="s">
        <v>182</v>
      </c>
      <c r="B130" s="18">
        <v>29</v>
      </c>
      <c r="C130" s="22" t="s">
        <v>252</v>
      </c>
      <c r="D130" s="23" t="s">
        <v>82</v>
      </c>
      <c r="E130" s="25" t="s">
        <v>266</v>
      </c>
      <c r="F130" s="24">
        <v>0</v>
      </c>
      <c r="G130" s="15"/>
    </row>
    <row r="131" spans="1:7" ht="18.75" x14ac:dyDescent="0.25">
      <c r="A131" s="77" t="s">
        <v>256</v>
      </c>
      <c r="B131" s="480" t="s">
        <v>256</v>
      </c>
      <c r="C131" s="481"/>
      <c r="D131" s="481"/>
      <c r="E131" s="481"/>
      <c r="F131" s="482"/>
      <c r="G131" s="15"/>
    </row>
    <row r="132" spans="1:7" ht="30" x14ac:dyDescent="0.25">
      <c r="A132" s="77" t="s">
        <v>256</v>
      </c>
      <c r="B132" s="18" t="s">
        <v>274</v>
      </c>
      <c r="C132" s="18" t="s">
        <v>621</v>
      </c>
      <c r="D132" s="20" t="s">
        <v>48</v>
      </c>
      <c r="E132" s="20" t="s">
        <v>49</v>
      </c>
      <c r="F132" s="21" t="s">
        <v>50</v>
      </c>
      <c r="G132" s="15"/>
    </row>
    <row r="133" spans="1:7" x14ac:dyDescent="0.25">
      <c r="A133" s="77" t="s">
        <v>256</v>
      </c>
      <c r="B133" s="18">
        <v>1</v>
      </c>
      <c r="C133" s="22" t="s">
        <v>253</v>
      </c>
      <c r="D133" s="86" t="s">
        <v>113</v>
      </c>
      <c r="E133" s="86" t="s">
        <v>310</v>
      </c>
      <c r="F133" s="24">
        <v>10</v>
      </c>
      <c r="G133" s="15"/>
    </row>
    <row r="134" spans="1:7" x14ac:dyDescent="0.25">
      <c r="A134" s="77" t="s">
        <v>256</v>
      </c>
      <c r="B134" s="18">
        <v>2</v>
      </c>
      <c r="C134" s="22" t="s">
        <v>254</v>
      </c>
      <c r="D134" s="86" t="s">
        <v>113</v>
      </c>
      <c r="E134" s="86" t="s">
        <v>176</v>
      </c>
      <c r="F134" s="24">
        <v>8</v>
      </c>
      <c r="G134" s="15"/>
    </row>
    <row r="135" spans="1:7" x14ac:dyDescent="0.25">
      <c r="A135" s="77" t="s">
        <v>256</v>
      </c>
      <c r="B135" s="18">
        <v>3</v>
      </c>
      <c r="C135" s="22" t="s">
        <v>255</v>
      </c>
      <c r="D135" s="86" t="s">
        <v>113</v>
      </c>
      <c r="E135" s="86" t="s">
        <v>311</v>
      </c>
      <c r="F135" s="24">
        <v>7</v>
      </c>
      <c r="G135" s="15"/>
    </row>
    <row r="136" spans="1:7" x14ac:dyDescent="0.25">
      <c r="A136" s="77" t="s">
        <v>256</v>
      </c>
      <c r="B136" s="18">
        <v>4</v>
      </c>
      <c r="C136" s="22" t="s">
        <v>235</v>
      </c>
      <c r="D136" s="86" t="s">
        <v>257</v>
      </c>
      <c r="E136" s="86" t="s">
        <v>176</v>
      </c>
      <c r="F136" s="24">
        <v>7</v>
      </c>
      <c r="G136" s="15"/>
    </row>
    <row r="137" spans="1:7" x14ac:dyDescent="0.25">
      <c r="A137" s="77" t="s">
        <v>256</v>
      </c>
      <c r="B137" s="18">
        <v>5</v>
      </c>
      <c r="C137" s="22" t="s">
        <v>290</v>
      </c>
      <c r="D137" s="86" t="s">
        <v>82</v>
      </c>
      <c r="E137" s="86" t="s">
        <v>176</v>
      </c>
      <c r="F137" s="24">
        <v>7</v>
      </c>
    </row>
    <row r="138" spans="1:7" x14ac:dyDescent="0.25">
      <c r="A138" s="77" t="s">
        <v>256</v>
      </c>
      <c r="B138" s="18">
        <v>6</v>
      </c>
      <c r="C138" s="22" t="s">
        <v>291</v>
      </c>
      <c r="D138" s="86" t="s">
        <v>308</v>
      </c>
      <c r="E138" s="86" t="s">
        <v>176</v>
      </c>
      <c r="F138" s="24">
        <v>7</v>
      </c>
    </row>
    <row r="139" spans="1:7" x14ac:dyDescent="0.25">
      <c r="A139" s="77" t="s">
        <v>256</v>
      </c>
      <c r="B139" s="18">
        <v>7</v>
      </c>
      <c r="C139" s="22" t="s">
        <v>292</v>
      </c>
      <c r="D139" s="86" t="s">
        <v>309</v>
      </c>
      <c r="E139" s="86" t="s">
        <v>176</v>
      </c>
      <c r="F139" s="24">
        <v>7.5</v>
      </c>
    </row>
    <row r="140" spans="1:7" x14ac:dyDescent="0.25">
      <c r="A140" s="77" t="s">
        <v>256</v>
      </c>
      <c r="B140" s="18">
        <v>8</v>
      </c>
      <c r="C140" s="22" t="s">
        <v>293</v>
      </c>
      <c r="D140" s="86" t="s">
        <v>82</v>
      </c>
      <c r="E140" s="86" t="s">
        <v>176</v>
      </c>
      <c r="F140" s="24">
        <v>8</v>
      </c>
    </row>
    <row r="141" spans="1:7" x14ac:dyDescent="0.25">
      <c r="A141" s="77" t="s">
        <v>256</v>
      </c>
      <c r="B141" s="18">
        <v>9</v>
      </c>
      <c r="C141" s="22" t="s">
        <v>294</v>
      </c>
      <c r="D141" s="86" t="s">
        <v>257</v>
      </c>
      <c r="E141" s="86" t="s">
        <v>176</v>
      </c>
      <c r="F141" s="24">
        <v>9.3000000000000007</v>
      </c>
    </row>
    <row r="142" spans="1:7" x14ac:dyDescent="0.25">
      <c r="A142" s="77" t="s">
        <v>256</v>
      </c>
      <c r="B142" s="18">
        <v>10</v>
      </c>
      <c r="C142" s="22" t="s">
        <v>295</v>
      </c>
      <c r="D142" s="86" t="s">
        <v>82</v>
      </c>
      <c r="E142" s="86" t="s">
        <v>176</v>
      </c>
      <c r="F142" s="24">
        <v>6</v>
      </c>
    </row>
    <row r="143" spans="1:7" x14ac:dyDescent="0.25">
      <c r="A143" s="77" t="s">
        <v>256</v>
      </c>
      <c r="B143" s="18">
        <v>11</v>
      </c>
      <c r="C143" s="22" t="s">
        <v>296</v>
      </c>
      <c r="D143" s="86" t="s">
        <v>82</v>
      </c>
      <c r="E143" s="86" t="s">
        <v>176</v>
      </c>
      <c r="F143" s="24">
        <v>7</v>
      </c>
    </row>
    <row r="144" spans="1:7" x14ac:dyDescent="0.25">
      <c r="A144" s="77" t="s">
        <v>256</v>
      </c>
      <c r="B144" s="18">
        <v>12</v>
      </c>
      <c r="C144" s="22" t="s">
        <v>297</v>
      </c>
      <c r="D144" s="86" t="s">
        <v>257</v>
      </c>
      <c r="E144" s="86" t="s">
        <v>176</v>
      </c>
      <c r="F144" s="24">
        <v>15</v>
      </c>
    </row>
    <row r="145" spans="1:7" x14ac:dyDescent="0.25">
      <c r="A145" s="77" t="s">
        <v>256</v>
      </c>
      <c r="B145" s="18">
        <v>13</v>
      </c>
      <c r="C145" s="22" t="s">
        <v>298</v>
      </c>
      <c r="D145" s="86" t="s">
        <v>82</v>
      </c>
      <c r="E145" s="86" t="s">
        <v>176</v>
      </c>
      <c r="F145" s="24">
        <v>9</v>
      </c>
    </row>
    <row r="146" spans="1:7" x14ac:dyDescent="0.25">
      <c r="A146" s="77" t="s">
        <v>256</v>
      </c>
      <c r="B146" s="18">
        <v>14</v>
      </c>
      <c r="C146" s="22" t="s">
        <v>299</v>
      </c>
      <c r="D146" s="86" t="s">
        <v>257</v>
      </c>
      <c r="E146" s="86" t="s">
        <v>176</v>
      </c>
      <c r="F146" s="24">
        <v>16.5</v>
      </c>
    </row>
    <row r="147" spans="1:7" x14ac:dyDescent="0.25">
      <c r="A147" s="77" t="s">
        <v>256</v>
      </c>
      <c r="B147" s="18">
        <v>15</v>
      </c>
      <c r="C147" s="22" t="s">
        <v>300</v>
      </c>
      <c r="D147" s="86" t="s">
        <v>309</v>
      </c>
      <c r="E147" s="86" t="s">
        <v>176</v>
      </c>
      <c r="F147" s="24">
        <v>20</v>
      </c>
    </row>
    <row r="148" spans="1:7" x14ac:dyDescent="0.25">
      <c r="A148" s="77" t="s">
        <v>256</v>
      </c>
      <c r="B148" s="18">
        <v>16</v>
      </c>
      <c r="C148" s="22" t="s">
        <v>301</v>
      </c>
      <c r="D148" s="86" t="s">
        <v>257</v>
      </c>
      <c r="E148" s="86" t="s">
        <v>176</v>
      </c>
      <c r="F148" s="24">
        <v>13.5</v>
      </c>
    </row>
    <row r="149" spans="1:7" ht="37.5" x14ac:dyDescent="0.25">
      <c r="A149" s="77" t="s">
        <v>256</v>
      </c>
      <c r="B149" s="18">
        <v>17</v>
      </c>
      <c r="C149" s="22" t="s">
        <v>302</v>
      </c>
      <c r="D149" s="86" t="s">
        <v>82</v>
      </c>
      <c r="E149" s="25" t="s">
        <v>312</v>
      </c>
      <c r="F149" s="24">
        <v>17</v>
      </c>
    </row>
    <row r="150" spans="1:7" x14ac:dyDescent="0.25">
      <c r="A150" s="77" t="s">
        <v>256</v>
      </c>
      <c r="B150" s="18">
        <v>18</v>
      </c>
      <c r="C150" s="22" t="s">
        <v>303</v>
      </c>
      <c r="D150" s="86" t="s">
        <v>257</v>
      </c>
      <c r="E150" s="86" t="s">
        <v>176</v>
      </c>
      <c r="F150" s="24">
        <v>16.399999999999999</v>
      </c>
    </row>
    <row r="151" spans="1:7" x14ac:dyDescent="0.25">
      <c r="A151" s="77" t="s">
        <v>256</v>
      </c>
      <c r="B151" s="18">
        <v>19</v>
      </c>
      <c r="C151" s="22" t="s">
        <v>304</v>
      </c>
      <c r="D151" s="86" t="s">
        <v>257</v>
      </c>
      <c r="E151" s="86" t="s">
        <v>176</v>
      </c>
      <c r="F151" s="24">
        <v>12</v>
      </c>
    </row>
    <row r="152" spans="1:7" x14ac:dyDescent="0.25">
      <c r="A152" s="77" t="s">
        <v>256</v>
      </c>
      <c r="B152" s="18">
        <v>20</v>
      </c>
      <c r="C152" s="22" t="s">
        <v>305</v>
      </c>
      <c r="D152" s="86" t="s">
        <v>257</v>
      </c>
      <c r="E152" s="86" t="s">
        <v>176</v>
      </c>
      <c r="F152" s="24">
        <v>4.5</v>
      </c>
    </row>
    <row r="153" spans="1:7" x14ac:dyDescent="0.25">
      <c r="A153" s="77" t="s">
        <v>256</v>
      </c>
      <c r="B153" s="18">
        <v>21</v>
      </c>
      <c r="C153" s="22" t="s">
        <v>306</v>
      </c>
      <c r="D153" s="86" t="s">
        <v>257</v>
      </c>
      <c r="E153" s="86" t="s">
        <v>176</v>
      </c>
      <c r="F153" s="24">
        <v>15</v>
      </c>
    </row>
    <row r="154" spans="1:7" x14ac:dyDescent="0.25">
      <c r="A154" s="77" t="s">
        <v>256</v>
      </c>
      <c r="B154" s="18">
        <v>22</v>
      </c>
      <c r="C154" s="22" t="s">
        <v>307</v>
      </c>
      <c r="D154" s="86" t="s">
        <v>308</v>
      </c>
      <c r="E154" s="86" t="s">
        <v>176</v>
      </c>
      <c r="F154" s="24">
        <v>6</v>
      </c>
    </row>
    <row r="155" spans="1:7" ht="18.75" x14ac:dyDescent="0.25">
      <c r="A155" s="77" t="s">
        <v>313</v>
      </c>
      <c r="B155" s="480" t="s">
        <v>313</v>
      </c>
      <c r="C155" s="481"/>
      <c r="D155" s="481"/>
      <c r="E155" s="481"/>
      <c r="F155" s="482"/>
      <c r="G155" s="15"/>
    </row>
    <row r="156" spans="1:7" ht="30" x14ac:dyDescent="0.25">
      <c r="A156" s="77" t="s">
        <v>313</v>
      </c>
      <c r="B156" s="18" t="s">
        <v>274</v>
      </c>
      <c r="C156" s="18" t="s">
        <v>621</v>
      </c>
      <c r="D156" s="20" t="s">
        <v>48</v>
      </c>
      <c r="E156" s="20" t="s">
        <v>49</v>
      </c>
      <c r="F156" s="21" t="s">
        <v>50</v>
      </c>
      <c r="G156" s="15"/>
    </row>
    <row r="157" spans="1:7" x14ac:dyDescent="0.25">
      <c r="A157" s="77" t="s">
        <v>313</v>
      </c>
      <c r="B157" s="18">
        <v>1</v>
      </c>
      <c r="C157" s="22" t="s">
        <v>314</v>
      </c>
      <c r="D157" s="86" t="s">
        <v>82</v>
      </c>
      <c r="E157" s="86" t="s">
        <v>176</v>
      </c>
      <c r="F157" s="24">
        <v>3.5</v>
      </c>
    </row>
    <row r="158" spans="1:7" x14ac:dyDescent="0.25">
      <c r="A158" s="77" t="s">
        <v>313</v>
      </c>
      <c r="B158" s="18">
        <v>2</v>
      </c>
      <c r="C158" s="22" t="s">
        <v>315</v>
      </c>
      <c r="D158" s="86" t="s">
        <v>82</v>
      </c>
      <c r="E158" s="86" t="s">
        <v>176</v>
      </c>
      <c r="F158" s="24">
        <v>15</v>
      </c>
    </row>
    <row r="159" spans="1:7" x14ac:dyDescent="0.25">
      <c r="A159" s="77" t="s">
        <v>313</v>
      </c>
      <c r="B159" s="18">
        <v>3</v>
      </c>
      <c r="C159" s="22" t="s">
        <v>316</v>
      </c>
      <c r="D159" s="86" t="s">
        <v>82</v>
      </c>
      <c r="E159" s="86" t="s">
        <v>176</v>
      </c>
      <c r="F159" s="24">
        <v>7.3</v>
      </c>
    </row>
    <row r="160" spans="1:7" x14ac:dyDescent="0.25">
      <c r="A160" s="77" t="s">
        <v>313</v>
      </c>
      <c r="B160" s="18">
        <v>4</v>
      </c>
      <c r="C160" s="22" t="s">
        <v>317</v>
      </c>
      <c r="D160" s="86" t="s">
        <v>308</v>
      </c>
      <c r="E160" s="86" t="s">
        <v>176</v>
      </c>
      <c r="F160" s="24">
        <v>7.3</v>
      </c>
    </row>
    <row r="161" spans="1:7" x14ac:dyDescent="0.25">
      <c r="A161" s="77" t="s">
        <v>313</v>
      </c>
      <c r="B161" s="18">
        <v>5</v>
      </c>
      <c r="C161" s="22" t="s">
        <v>318</v>
      </c>
      <c r="D161" s="86" t="s">
        <v>327</v>
      </c>
      <c r="E161" s="86" t="s">
        <v>176</v>
      </c>
      <c r="F161" s="24">
        <v>11.3</v>
      </c>
    </row>
    <row r="162" spans="1:7" x14ac:dyDescent="0.25">
      <c r="A162" s="77" t="s">
        <v>313</v>
      </c>
      <c r="B162" s="18">
        <v>6</v>
      </c>
      <c r="C162" s="22" t="s">
        <v>319</v>
      </c>
      <c r="D162" s="86" t="s">
        <v>87</v>
      </c>
      <c r="E162" s="86" t="s">
        <v>176</v>
      </c>
      <c r="F162" s="24">
        <v>22.4</v>
      </c>
    </row>
    <row r="163" spans="1:7" ht="26.25" x14ac:dyDescent="0.25">
      <c r="A163" s="77" t="s">
        <v>313</v>
      </c>
      <c r="B163" s="18">
        <v>7</v>
      </c>
      <c r="C163" s="22" t="s">
        <v>320</v>
      </c>
      <c r="D163" s="86" t="s">
        <v>82</v>
      </c>
      <c r="E163" s="25" t="s">
        <v>329</v>
      </c>
      <c r="F163" s="24">
        <v>3.2</v>
      </c>
    </row>
    <row r="164" spans="1:7" ht="26.25" x14ac:dyDescent="0.25">
      <c r="A164" s="77" t="s">
        <v>313</v>
      </c>
      <c r="B164" s="18">
        <v>8</v>
      </c>
      <c r="C164" s="22" t="s">
        <v>321</v>
      </c>
      <c r="D164" s="86" t="s">
        <v>82</v>
      </c>
      <c r="E164" s="25" t="s">
        <v>330</v>
      </c>
      <c r="F164" s="24">
        <v>4</v>
      </c>
    </row>
    <row r="165" spans="1:7" ht="26.25" x14ac:dyDescent="0.25">
      <c r="A165" s="77" t="s">
        <v>313</v>
      </c>
      <c r="B165" s="18">
        <v>9</v>
      </c>
      <c r="C165" s="22" t="s">
        <v>322</v>
      </c>
      <c r="D165" s="86" t="s">
        <v>87</v>
      </c>
      <c r="E165" s="25" t="s">
        <v>331</v>
      </c>
      <c r="F165" s="24">
        <v>7</v>
      </c>
    </row>
    <row r="166" spans="1:7" ht="48.75" x14ac:dyDescent="0.25">
      <c r="A166" s="77" t="s">
        <v>313</v>
      </c>
      <c r="B166" s="18">
        <v>10</v>
      </c>
      <c r="C166" s="22" t="s">
        <v>323</v>
      </c>
      <c r="D166" s="86"/>
      <c r="E166" s="25" t="s">
        <v>332</v>
      </c>
      <c r="F166" s="24">
        <v>7</v>
      </c>
    </row>
    <row r="167" spans="1:7" x14ac:dyDescent="0.25">
      <c r="A167" s="77" t="s">
        <v>313</v>
      </c>
      <c r="B167" s="18">
        <v>11</v>
      </c>
      <c r="C167" s="22" t="s">
        <v>324</v>
      </c>
      <c r="D167" s="86" t="s">
        <v>113</v>
      </c>
      <c r="E167" s="86" t="s">
        <v>176</v>
      </c>
      <c r="F167" s="24">
        <v>7.2</v>
      </c>
    </row>
    <row r="168" spans="1:7" x14ac:dyDescent="0.25">
      <c r="A168" s="77" t="s">
        <v>313</v>
      </c>
      <c r="B168" s="18">
        <v>12</v>
      </c>
      <c r="C168" s="22" t="s">
        <v>325</v>
      </c>
      <c r="D168" s="86" t="s">
        <v>113</v>
      </c>
      <c r="E168" s="86" t="s">
        <v>176</v>
      </c>
      <c r="F168" s="24">
        <v>6.2</v>
      </c>
    </row>
    <row r="169" spans="1:7" x14ac:dyDescent="0.25">
      <c r="A169" s="77" t="s">
        <v>313</v>
      </c>
      <c r="B169" s="18">
        <v>13</v>
      </c>
      <c r="C169" s="22" t="s">
        <v>326</v>
      </c>
      <c r="D169" s="86" t="s">
        <v>156</v>
      </c>
      <c r="E169" s="86" t="s">
        <v>328</v>
      </c>
      <c r="F169" s="24">
        <v>7.5</v>
      </c>
    </row>
    <row r="170" spans="1:7" ht="18.75" x14ac:dyDescent="0.25">
      <c r="A170" s="77" t="s">
        <v>410</v>
      </c>
      <c r="B170" s="480" t="s">
        <v>333</v>
      </c>
      <c r="C170" s="481"/>
      <c r="D170" s="481"/>
      <c r="E170" s="481"/>
      <c r="F170" s="482"/>
      <c r="G170" s="15"/>
    </row>
    <row r="171" spans="1:7" ht="30" x14ac:dyDescent="0.25">
      <c r="A171" s="77" t="s">
        <v>410</v>
      </c>
      <c r="B171" s="18" t="s">
        <v>274</v>
      </c>
      <c r="C171" s="18" t="s">
        <v>621</v>
      </c>
      <c r="D171" s="20" t="s">
        <v>48</v>
      </c>
      <c r="E171" s="20" t="s">
        <v>49</v>
      </c>
      <c r="F171" s="21" t="s">
        <v>50</v>
      </c>
      <c r="G171" s="15"/>
    </row>
    <row r="172" spans="1:7" x14ac:dyDescent="0.25">
      <c r="A172" s="77" t="s">
        <v>410</v>
      </c>
      <c r="B172" s="18">
        <v>1</v>
      </c>
      <c r="C172" s="22" t="s">
        <v>334</v>
      </c>
      <c r="D172" s="86" t="s">
        <v>82</v>
      </c>
      <c r="E172" s="86" t="s">
        <v>377</v>
      </c>
      <c r="F172" s="24">
        <v>14.5</v>
      </c>
    </row>
    <row r="173" spans="1:7" x14ac:dyDescent="0.25">
      <c r="A173" s="77" t="s">
        <v>410</v>
      </c>
      <c r="B173" s="18">
        <v>2</v>
      </c>
      <c r="C173" s="22" t="s">
        <v>335</v>
      </c>
      <c r="D173" s="86" t="s">
        <v>327</v>
      </c>
      <c r="E173" s="86" t="s">
        <v>378</v>
      </c>
      <c r="F173" s="24">
        <v>15.3</v>
      </c>
    </row>
    <row r="174" spans="1:7" x14ac:dyDescent="0.25">
      <c r="A174" s="77" t="s">
        <v>410</v>
      </c>
      <c r="B174" s="18">
        <v>3</v>
      </c>
      <c r="C174" s="22" t="s">
        <v>336</v>
      </c>
      <c r="D174" s="86" t="s">
        <v>148</v>
      </c>
      <c r="E174" s="86" t="s">
        <v>379</v>
      </c>
      <c r="F174" s="24">
        <v>16</v>
      </c>
    </row>
    <row r="175" spans="1:7" x14ac:dyDescent="0.25">
      <c r="A175" s="77" t="s">
        <v>410</v>
      </c>
      <c r="B175" s="18">
        <v>4</v>
      </c>
      <c r="C175" s="22" t="s">
        <v>337</v>
      </c>
      <c r="D175" s="86" t="s">
        <v>376</v>
      </c>
      <c r="E175" s="86" t="s">
        <v>149</v>
      </c>
      <c r="F175" s="24">
        <v>16.3</v>
      </c>
    </row>
    <row r="176" spans="1:7" x14ac:dyDescent="0.25">
      <c r="A176" s="77" t="s">
        <v>410</v>
      </c>
      <c r="B176" s="18">
        <v>5</v>
      </c>
      <c r="C176" s="22" t="s">
        <v>338</v>
      </c>
      <c r="D176" s="86" t="s">
        <v>147</v>
      </c>
      <c r="E176" s="86" t="s">
        <v>380</v>
      </c>
      <c r="F176" s="24">
        <v>15.3</v>
      </c>
    </row>
    <row r="177" spans="1:6" x14ac:dyDescent="0.25">
      <c r="A177" s="77" t="s">
        <v>410</v>
      </c>
      <c r="B177" s="18">
        <v>6</v>
      </c>
      <c r="C177" s="22" t="s">
        <v>339</v>
      </c>
      <c r="D177" s="86" t="s">
        <v>82</v>
      </c>
      <c r="E177" s="86" t="s">
        <v>381</v>
      </c>
      <c r="F177" s="24">
        <v>14.3</v>
      </c>
    </row>
    <row r="178" spans="1:6" x14ac:dyDescent="0.25">
      <c r="A178" s="77" t="s">
        <v>410</v>
      </c>
      <c r="B178" s="18">
        <v>7</v>
      </c>
      <c r="C178" s="22" t="s">
        <v>340</v>
      </c>
      <c r="D178" s="86" t="s">
        <v>257</v>
      </c>
      <c r="E178" s="86" t="s">
        <v>382</v>
      </c>
      <c r="F178" s="24">
        <v>13</v>
      </c>
    </row>
    <row r="179" spans="1:6" x14ac:dyDescent="0.25">
      <c r="A179" s="77" t="s">
        <v>410</v>
      </c>
      <c r="B179" s="18">
        <v>8</v>
      </c>
      <c r="C179" s="22" t="s">
        <v>341</v>
      </c>
      <c r="D179" s="86" t="s">
        <v>87</v>
      </c>
      <c r="E179" s="86" t="s">
        <v>383</v>
      </c>
      <c r="F179" s="24">
        <v>12.6</v>
      </c>
    </row>
    <row r="180" spans="1:6" x14ac:dyDescent="0.25">
      <c r="A180" s="77" t="s">
        <v>410</v>
      </c>
      <c r="B180" s="18">
        <v>9</v>
      </c>
      <c r="C180" s="22" t="s">
        <v>342</v>
      </c>
      <c r="D180" s="86" t="s">
        <v>257</v>
      </c>
      <c r="E180" s="86" t="s">
        <v>384</v>
      </c>
      <c r="F180" s="24">
        <v>15.2</v>
      </c>
    </row>
    <row r="181" spans="1:6" x14ac:dyDescent="0.25">
      <c r="A181" s="77" t="s">
        <v>410</v>
      </c>
      <c r="B181" s="18">
        <v>10</v>
      </c>
      <c r="C181" s="22" t="s">
        <v>343</v>
      </c>
      <c r="D181" s="86" t="s">
        <v>82</v>
      </c>
      <c r="E181" s="86" t="s">
        <v>385</v>
      </c>
      <c r="F181" s="24">
        <v>8.1999999999999993</v>
      </c>
    </row>
    <row r="182" spans="1:6" x14ac:dyDescent="0.25">
      <c r="A182" s="77" t="s">
        <v>410</v>
      </c>
      <c r="B182" s="18">
        <v>11</v>
      </c>
      <c r="C182" s="22" t="s">
        <v>344</v>
      </c>
      <c r="D182" s="86" t="s">
        <v>113</v>
      </c>
      <c r="E182" s="86" t="s">
        <v>386</v>
      </c>
      <c r="F182" s="24">
        <v>17.399999999999999</v>
      </c>
    </row>
    <row r="183" spans="1:6" x14ac:dyDescent="0.25">
      <c r="A183" s="77" t="s">
        <v>410</v>
      </c>
      <c r="B183" s="18">
        <v>12</v>
      </c>
      <c r="C183" s="22" t="s">
        <v>345</v>
      </c>
      <c r="D183" s="86" t="s">
        <v>82</v>
      </c>
      <c r="E183" s="86" t="s">
        <v>387</v>
      </c>
      <c r="F183" s="24">
        <v>17.3</v>
      </c>
    </row>
    <row r="184" spans="1:6" x14ac:dyDescent="0.25">
      <c r="A184" s="77" t="s">
        <v>410</v>
      </c>
      <c r="B184" s="18">
        <v>13</v>
      </c>
      <c r="C184" s="22" t="s">
        <v>346</v>
      </c>
      <c r="D184" s="86" t="s">
        <v>257</v>
      </c>
      <c r="E184" s="86" t="s">
        <v>388</v>
      </c>
      <c r="F184" s="24">
        <v>15</v>
      </c>
    </row>
    <row r="185" spans="1:6" x14ac:dyDescent="0.25">
      <c r="A185" s="77" t="s">
        <v>410</v>
      </c>
      <c r="B185" s="18">
        <v>14</v>
      </c>
      <c r="C185" s="22" t="s">
        <v>347</v>
      </c>
      <c r="D185" s="86" t="s">
        <v>376</v>
      </c>
      <c r="E185" s="86" t="s">
        <v>389</v>
      </c>
      <c r="F185" s="24">
        <v>14</v>
      </c>
    </row>
    <row r="186" spans="1:6" x14ac:dyDescent="0.25">
      <c r="A186" s="77" t="s">
        <v>410</v>
      </c>
      <c r="B186" s="18">
        <v>15</v>
      </c>
      <c r="C186" s="22" t="s">
        <v>348</v>
      </c>
      <c r="D186" s="86" t="s">
        <v>78</v>
      </c>
      <c r="E186" s="86" t="s">
        <v>390</v>
      </c>
      <c r="F186" s="24">
        <v>14.7</v>
      </c>
    </row>
    <row r="187" spans="1:6" x14ac:dyDescent="0.25">
      <c r="A187" s="77" t="s">
        <v>410</v>
      </c>
      <c r="B187" s="18">
        <v>16</v>
      </c>
      <c r="C187" s="22" t="s">
        <v>349</v>
      </c>
      <c r="D187" s="86" t="s">
        <v>113</v>
      </c>
      <c r="E187" s="86" t="s">
        <v>391</v>
      </c>
      <c r="F187" s="24">
        <v>14.5</v>
      </c>
    </row>
    <row r="188" spans="1:6" x14ac:dyDescent="0.25">
      <c r="A188" s="77" t="s">
        <v>410</v>
      </c>
      <c r="B188" s="18">
        <v>17</v>
      </c>
      <c r="C188" s="22" t="s">
        <v>350</v>
      </c>
      <c r="D188" s="86" t="s">
        <v>82</v>
      </c>
      <c r="E188" s="86" t="s">
        <v>383</v>
      </c>
      <c r="F188" s="24">
        <v>15.3</v>
      </c>
    </row>
    <row r="189" spans="1:6" x14ac:dyDescent="0.25">
      <c r="A189" s="77" t="s">
        <v>410</v>
      </c>
      <c r="B189" s="18">
        <v>18</v>
      </c>
      <c r="C189" s="22" t="s">
        <v>351</v>
      </c>
      <c r="D189" s="86" t="s">
        <v>82</v>
      </c>
      <c r="E189" s="86" t="s">
        <v>392</v>
      </c>
      <c r="F189" s="24">
        <v>15.3</v>
      </c>
    </row>
    <row r="190" spans="1:6" x14ac:dyDescent="0.25">
      <c r="A190" s="77" t="s">
        <v>410</v>
      </c>
      <c r="B190" s="18">
        <v>19</v>
      </c>
      <c r="C190" s="22" t="s">
        <v>352</v>
      </c>
      <c r="D190" s="86" t="s">
        <v>82</v>
      </c>
      <c r="E190" s="86" t="s">
        <v>393</v>
      </c>
      <c r="F190" s="24">
        <v>16</v>
      </c>
    </row>
    <row r="191" spans="1:6" x14ac:dyDescent="0.25">
      <c r="A191" s="77" t="s">
        <v>410</v>
      </c>
      <c r="B191" s="18">
        <v>20</v>
      </c>
      <c r="C191" s="22" t="s">
        <v>353</v>
      </c>
      <c r="D191" s="86" t="s">
        <v>87</v>
      </c>
      <c r="E191" s="86" t="s">
        <v>394</v>
      </c>
      <c r="F191" s="24">
        <v>15.4</v>
      </c>
    </row>
    <row r="192" spans="1:6" x14ac:dyDescent="0.25">
      <c r="A192" s="77" t="s">
        <v>410</v>
      </c>
      <c r="B192" s="18">
        <v>21</v>
      </c>
      <c r="C192" s="22" t="s">
        <v>354</v>
      </c>
      <c r="D192" s="86" t="s">
        <v>87</v>
      </c>
      <c r="E192" s="86" t="s">
        <v>394</v>
      </c>
      <c r="F192" s="24">
        <v>12.8</v>
      </c>
    </row>
    <row r="193" spans="1:6" x14ac:dyDescent="0.25">
      <c r="A193" s="77" t="s">
        <v>410</v>
      </c>
      <c r="B193" s="18">
        <v>22</v>
      </c>
      <c r="C193" s="22" t="s">
        <v>355</v>
      </c>
      <c r="D193" s="86" t="s">
        <v>113</v>
      </c>
      <c r="E193" s="86" t="s">
        <v>395</v>
      </c>
      <c r="F193" s="24">
        <v>15</v>
      </c>
    </row>
    <row r="194" spans="1:6" x14ac:dyDescent="0.25">
      <c r="A194" s="77" t="s">
        <v>410</v>
      </c>
      <c r="B194" s="18">
        <v>23</v>
      </c>
      <c r="C194" s="22" t="s">
        <v>356</v>
      </c>
      <c r="D194" s="86" t="s">
        <v>148</v>
      </c>
      <c r="E194" s="86" t="s">
        <v>396</v>
      </c>
      <c r="F194" s="24">
        <v>14.8</v>
      </c>
    </row>
    <row r="195" spans="1:6" x14ac:dyDescent="0.25">
      <c r="A195" s="77" t="s">
        <v>410</v>
      </c>
      <c r="B195" s="18">
        <v>24</v>
      </c>
      <c r="C195" s="22" t="s">
        <v>357</v>
      </c>
      <c r="D195" s="86" t="s">
        <v>199</v>
      </c>
      <c r="E195" s="86" t="s">
        <v>310</v>
      </c>
      <c r="F195" s="24">
        <v>13.8</v>
      </c>
    </row>
    <row r="196" spans="1:6" x14ac:dyDescent="0.25">
      <c r="A196" s="77" t="s">
        <v>410</v>
      </c>
      <c r="B196" s="18">
        <v>25</v>
      </c>
      <c r="C196" s="22" t="s">
        <v>358</v>
      </c>
      <c r="D196" s="86" t="s">
        <v>199</v>
      </c>
      <c r="E196" s="86" t="s">
        <v>389</v>
      </c>
      <c r="F196" s="24">
        <v>13.3</v>
      </c>
    </row>
    <row r="197" spans="1:6" x14ac:dyDescent="0.25">
      <c r="A197" s="77" t="s">
        <v>410</v>
      </c>
      <c r="B197" s="18">
        <v>26</v>
      </c>
      <c r="C197" s="22" t="s">
        <v>359</v>
      </c>
      <c r="D197" s="86" t="s">
        <v>199</v>
      </c>
      <c r="E197" s="86" t="s">
        <v>397</v>
      </c>
      <c r="F197" s="24">
        <v>13.5</v>
      </c>
    </row>
    <row r="198" spans="1:6" ht="30" x14ac:dyDescent="0.25">
      <c r="A198" s="77" t="s">
        <v>410</v>
      </c>
      <c r="B198" s="18">
        <v>27</v>
      </c>
      <c r="C198" s="22" t="s">
        <v>360</v>
      </c>
      <c r="D198" s="86" t="s">
        <v>199</v>
      </c>
      <c r="E198" s="25" t="s">
        <v>398</v>
      </c>
      <c r="F198" s="24">
        <v>15.4</v>
      </c>
    </row>
    <row r="199" spans="1:6" x14ac:dyDescent="0.25">
      <c r="A199" s="77" t="s">
        <v>410</v>
      </c>
      <c r="B199" s="18">
        <v>28</v>
      </c>
      <c r="C199" s="22" t="s">
        <v>361</v>
      </c>
      <c r="D199" s="86" t="s">
        <v>199</v>
      </c>
      <c r="E199" s="86" t="s">
        <v>310</v>
      </c>
      <c r="F199" s="24">
        <v>14.5</v>
      </c>
    </row>
    <row r="200" spans="1:6" x14ac:dyDescent="0.25">
      <c r="A200" s="77" t="s">
        <v>410</v>
      </c>
      <c r="B200" s="18">
        <v>29</v>
      </c>
      <c r="C200" s="22" t="s">
        <v>362</v>
      </c>
      <c r="D200" s="86" t="s">
        <v>113</v>
      </c>
      <c r="E200" s="86" t="s">
        <v>399</v>
      </c>
      <c r="F200" s="24">
        <v>15.6</v>
      </c>
    </row>
    <row r="201" spans="1:6" x14ac:dyDescent="0.25">
      <c r="A201" s="77" t="s">
        <v>410</v>
      </c>
      <c r="B201" s="18">
        <v>30</v>
      </c>
      <c r="C201" s="22" t="s">
        <v>363</v>
      </c>
      <c r="D201" s="86" t="s">
        <v>113</v>
      </c>
      <c r="E201" s="86" t="s">
        <v>399</v>
      </c>
      <c r="F201" s="24">
        <v>13.8</v>
      </c>
    </row>
    <row r="202" spans="1:6" x14ac:dyDescent="0.25">
      <c r="A202" s="77" t="s">
        <v>410</v>
      </c>
      <c r="B202" s="18">
        <v>31</v>
      </c>
      <c r="C202" s="22" t="s">
        <v>364</v>
      </c>
      <c r="D202" s="86" t="s">
        <v>82</v>
      </c>
      <c r="E202" s="86" t="s">
        <v>400</v>
      </c>
      <c r="F202" s="24">
        <v>12</v>
      </c>
    </row>
    <row r="203" spans="1:6" x14ac:dyDescent="0.25">
      <c r="A203" s="77" t="s">
        <v>410</v>
      </c>
      <c r="B203" s="18">
        <v>32</v>
      </c>
      <c r="C203" s="22" t="s">
        <v>365</v>
      </c>
      <c r="D203" s="86" t="s">
        <v>82</v>
      </c>
      <c r="E203" s="86" t="s">
        <v>400</v>
      </c>
      <c r="F203" s="24">
        <v>16.600000000000001</v>
      </c>
    </row>
    <row r="204" spans="1:6" x14ac:dyDescent="0.25">
      <c r="A204" s="77" t="s">
        <v>410</v>
      </c>
      <c r="B204" s="18">
        <v>33</v>
      </c>
      <c r="C204" s="22" t="s">
        <v>366</v>
      </c>
      <c r="D204" s="86" t="s">
        <v>82</v>
      </c>
      <c r="E204" s="86" t="s">
        <v>400</v>
      </c>
      <c r="F204" s="24">
        <v>14.3</v>
      </c>
    </row>
    <row r="205" spans="1:6" x14ac:dyDescent="0.25">
      <c r="A205" s="77" t="s">
        <v>410</v>
      </c>
      <c r="B205" s="18">
        <v>34</v>
      </c>
      <c r="C205" s="22" t="s">
        <v>367</v>
      </c>
      <c r="D205" s="86" t="s">
        <v>82</v>
      </c>
      <c r="E205" s="86" t="s">
        <v>396</v>
      </c>
      <c r="F205" s="24">
        <v>12.9</v>
      </c>
    </row>
    <row r="206" spans="1:6" x14ac:dyDescent="0.25">
      <c r="A206" s="77" t="s">
        <v>410</v>
      </c>
      <c r="B206" s="18">
        <v>35</v>
      </c>
      <c r="C206" s="22" t="s">
        <v>368</v>
      </c>
      <c r="D206" s="86" t="s">
        <v>82</v>
      </c>
      <c r="E206" s="86"/>
      <c r="F206" s="24">
        <v>13.6</v>
      </c>
    </row>
    <row r="207" spans="1:6" x14ac:dyDescent="0.25">
      <c r="A207" s="77" t="s">
        <v>410</v>
      </c>
      <c r="B207" s="18">
        <v>36</v>
      </c>
      <c r="C207" s="22" t="s">
        <v>369</v>
      </c>
      <c r="D207" s="86" t="s">
        <v>82</v>
      </c>
      <c r="E207" s="86" t="s">
        <v>383</v>
      </c>
      <c r="F207" s="24">
        <v>16.7</v>
      </c>
    </row>
    <row r="208" spans="1:6" x14ac:dyDescent="0.25">
      <c r="A208" s="77" t="s">
        <v>410</v>
      </c>
      <c r="B208" s="18">
        <v>37</v>
      </c>
      <c r="C208" s="22" t="s">
        <v>370</v>
      </c>
      <c r="D208" s="86" t="s">
        <v>82</v>
      </c>
      <c r="E208" s="86"/>
      <c r="F208" s="24">
        <v>17</v>
      </c>
    </row>
    <row r="209" spans="1:7" x14ac:dyDescent="0.25">
      <c r="A209" s="77" t="s">
        <v>410</v>
      </c>
      <c r="B209" s="18">
        <v>38</v>
      </c>
      <c r="C209" s="22" t="s">
        <v>371</v>
      </c>
      <c r="D209" s="86" t="s">
        <v>82</v>
      </c>
      <c r="E209" s="86"/>
      <c r="F209" s="24">
        <v>91.3</v>
      </c>
    </row>
    <row r="210" spans="1:7" x14ac:dyDescent="0.25">
      <c r="A210" s="77" t="s">
        <v>410</v>
      </c>
      <c r="B210" s="18">
        <v>39</v>
      </c>
      <c r="C210" s="22" t="s">
        <v>372</v>
      </c>
      <c r="D210" s="86" t="s">
        <v>82</v>
      </c>
      <c r="E210" s="86"/>
      <c r="F210" s="24">
        <v>53</v>
      </c>
    </row>
    <row r="211" spans="1:7" x14ac:dyDescent="0.25">
      <c r="A211" s="77" t="s">
        <v>410</v>
      </c>
      <c r="B211" s="18">
        <v>40</v>
      </c>
      <c r="C211" s="22" t="s">
        <v>373</v>
      </c>
      <c r="D211" s="86" t="s">
        <v>82</v>
      </c>
      <c r="E211" s="86"/>
      <c r="F211" s="24">
        <v>27</v>
      </c>
    </row>
    <row r="212" spans="1:7" x14ac:dyDescent="0.25">
      <c r="A212" s="77" t="s">
        <v>410</v>
      </c>
      <c r="B212" s="18">
        <v>41</v>
      </c>
      <c r="C212" s="22" t="s">
        <v>374</v>
      </c>
      <c r="D212" s="86" t="s">
        <v>199</v>
      </c>
      <c r="E212" s="86"/>
      <c r="F212" s="24">
        <v>15.3</v>
      </c>
    </row>
    <row r="213" spans="1:7" x14ac:dyDescent="0.25">
      <c r="A213" s="77" t="s">
        <v>410</v>
      </c>
      <c r="B213" s="18">
        <v>42</v>
      </c>
      <c r="C213" s="22" t="s">
        <v>375</v>
      </c>
      <c r="D213" s="86" t="s">
        <v>82</v>
      </c>
      <c r="E213" s="86"/>
      <c r="F213" s="24">
        <v>21</v>
      </c>
    </row>
    <row r="214" spans="1:7" ht="18.75" x14ac:dyDescent="0.25">
      <c r="A214" s="77" t="s">
        <v>410</v>
      </c>
      <c r="B214" s="480" t="s">
        <v>401</v>
      </c>
      <c r="C214" s="481"/>
      <c r="D214" s="481"/>
      <c r="E214" s="481"/>
      <c r="F214" s="482"/>
      <c r="G214" s="15"/>
    </row>
    <row r="215" spans="1:7" ht="30" x14ac:dyDescent="0.25">
      <c r="A215" s="77" t="s">
        <v>410</v>
      </c>
      <c r="B215" s="18" t="s">
        <v>274</v>
      </c>
      <c r="C215" s="18" t="s">
        <v>621</v>
      </c>
      <c r="D215" s="20" t="s">
        <v>48</v>
      </c>
      <c r="E215" s="20" t="s">
        <v>49</v>
      </c>
      <c r="F215" s="21" t="s">
        <v>50</v>
      </c>
      <c r="G215" s="15"/>
    </row>
    <row r="216" spans="1:7" x14ac:dyDescent="0.25">
      <c r="A216" s="77" t="s">
        <v>410</v>
      </c>
      <c r="B216" s="18">
        <v>1</v>
      </c>
      <c r="C216" s="22" t="s">
        <v>358</v>
      </c>
      <c r="D216" s="86" t="s">
        <v>403</v>
      </c>
      <c r="E216" s="86" t="s">
        <v>404</v>
      </c>
      <c r="F216" s="24">
        <v>44.7</v>
      </c>
    </row>
    <row r="217" spans="1:7" x14ac:dyDescent="0.25">
      <c r="A217" s="77" t="s">
        <v>410</v>
      </c>
      <c r="B217" s="18">
        <v>2</v>
      </c>
      <c r="C217" s="22" t="s">
        <v>339</v>
      </c>
      <c r="D217" s="86" t="s">
        <v>403</v>
      </c>
      <c r="E217" s="86" t="s">
        <v>405</v>
      </c>
      <c r="F217" s="24">
        <v>46.9</v>
      </c>
    </row>
    <row r="218" spans="1:7" x14ac:dyDescent="0.25">
      <c r="A218" s="77" t="s">
        <v>410</v>
      </c>
      <c r="B218" s="18">
        <v>3</v>
      </c>
      <c r="C218" s="22" t="s">
        <v>402</v>
      </c>
      <c r="D218" s="86" t="s">
        <v>403</v>
      </c>
      <c r="E218" s="86" t="s">
        <v>406</v>
      </c>
      <c r="F218" s="24">
        <v>48.2</v>
      </c>
    </row>
    <row r="219" spans="1:7" x14ac:dyDescent="0.25">
      <c r="A219" s="77" t="s">
        <v>410</v>
      </c>
      <c r="B219" s="18">
        <v>4</v>
      </c>
      <c r="C219" s="22" t="s">
        <v>359</v>
      </c>
      <c r="D219" s="86" t="s">
        <v>403</v>
      </c>
      <c r="E219" s="86" t="s">
        <v>407</v>
      </c>
      <c r="F219" s="24">
        <v>43.4</v>
      </c>
    </row>
    <row r="220" spans="1:7" x14ac:dyDescent="0.25">
      <c r="A220" s="77" t="s">
        <v>410</v>
      </c>
      <c r="B220" s="18">
        <v>5</v>
      </c>
      <c r="C220" s="22" t="s">
        <v>349</v>
      </c>
      <c r="D220" s="86" t="s">
        <v>403</v>
      </c>
      <c r="E220" s="86" t="s">
        <v>408</v>
      </c>
      <c r="F220" s="24">
        <v>46</v>
      </c>
    </row>
    <row r="221" spans="1:7" x14ac:dyDescent="0.25">
      <c r="A221" s="77" t="s">
        <v>410</v>
      </c>
      <c r="B221" s="18">
        <v>6</v>
      </c>
      <c r="C221" s="22" t="s">
        <v>334</v>
      </c>
      <c r="D221" s="86" t="s">
        <v>403</v>
      </c>
      <c r="E221" s="86" t="s">
        <v>409</v>
      </c>
      <c r="F221" s="24">
        <v>47.67</v>
      </c>
    </row>
    <row r="222" spans="1:7" ht="18.75" x14ac:dyDescent="0.25">
      <c r="A222" s="77" t="s">
        <v>411</v>
      </c>
      <c r="B222" s="480" t="s">
        <v>411</v>
      </c>
      <c r="C222" s="481"/>
      <c r="D222" s="481"/>
      <c r="E222" s="481"/>
      <c r="F222" s="482"/>
      <c r="G222" s="15"/>
    </row>
    <row r="223" spans="1:7" ht="30" x14ac:dyDescent="0.25">
      <c r="A223" s="77" t="s">
        <v>411</v>
      </c>
      <c r="B223" s="18" t="s">
        <v>274</v>
      </c>
      <c r="C223" s="18" t="s">
        <v>621</v>
      </c>
      <c r="D223" s="20" t="s">
        <v>48</v>
      </c>
      <c r="E223" s="20" t="s">
        <v>49</v>
      </c>
      <c r="F223" s="21" t="s">
        <v>50</v>
      </c>
      <c r="G223" s="15"/>
    </row>
    <row r="224" spans="1:7" x14ac:dyDescent="0.25">
      <c r="A224" s="77" t="s">
        <v>411</v>
      </c>
      <c r="B224" s="18">
        <v>1</v>
      </c>
      <c r="C224" s="22" t="s">
        <v>412</v>
      </c>
      <c r="D224" s="86" t="s">
        <v>432</v>
      </c>
      <c r="E224" s="86" t="s">
        <v>149</v>
      </c>
      <c r="F224" s="24">
        <v>8</v>
      </c>
    </row>
    <row r="225" spans="1:6" x14ac:dyDescent="0.25">
      <c r="A225" s="77" t="s">
        <v>411</v>
      </c>
      <c r="B225" s="18">
        <v>2</v>
      </c>
      <c r="C225" s="22" t="s">
        <v>413</v>
      </c>
      <c r="D225" s="86" t="s">
        <v>432</v>
      </c>
      <c r="E225" s="86" t="s">
        <v>149</v>
      </c>
      <c r="F225" s="24">
        <v>11</v>
      </c>
    </row>
    <row r="226" spans="1:6" x14ac:dyDescent="0.25">
      <c r="A226" s="77" t="s">
        <v>411</v>
      </c>
      <c r="B226" s="18">
        <v>3</v>
      </c>
      <c r="C226" s="22" t="s">
        <v>414</v>
      </c>
      <c r="D226" s="86" t="s">
        <v>161</v>
      </c>
      <c r="E226" s="86" t="s">
        <v>146</v>
      </c>
      <c r="F226" s="24">
        <v>30</v>
      </c>
    </row>
    <row r="227" spans="1:6" ht="48.75" x14ac:dyDescent="0.25">
      <c r="A227" s="77" t="s">
        <v>411</v>
      </c>
      <c r="B227" s="18">
        <v>4</v>
      </c>
      <c r="C227" s="22" t="s">
        <v>415</v>
      </c>
      <c r="D227" s="86" t="s">
        <v>433</v>
      </c>
      <c r="E227" s="25" t="s">
        <v>441</v>
      </c>
      <c r="F227" s="24">
        <v>20</v>
      </c>
    </row>
    <row r="228" spans="1:6" ht="48.75" x14ac:dyDescent="0.25">
      <c r="A228" s="77" t="s">
        <v>411</v>
      </c>
      <c r="B228" s="18">
        <v>5</v>
      </c>
      <c r="C228" s="22" t="s">
        <v>416</v>
      </c>
      <c r="D228" s="86" t="s">
        <v>155</v>
      </c>
      <c r="E228" s="25" t="s">
        <v>440</v>
      </c>
      <c r="F228" s="24">
        <v>15</v>
      </c>
    </row>
    <row r="229" spans="1:6" ht="52.5" x14ac:dyDescent="0.25">
      <c r="A229" s="77" t="s">
        <v>411</v>
      </c>
      <c r="B229" s="18">
        <v>6</v>
      </c>
      <c r="C229" s="22" t="s">
        <v>417</v>
      </c>
      <c r="D229" s="86" t="s">
        <v>199</v>
      </c>
      <c r="E229" s="25" t="s">
        <v>439</v>
      </c>
      <c r="F229" s="24">
        <v>10</v>
      </c>
    </row>
    <row r="230" spans="1:6" ht="26.25" x14ac:dyDescent="0.25">
      <c r="A230" s="77" t="s">
        <v>411</v>
      </c>
      <c r="B230" s="18">
        <v>7</v>
      </c>
      <c r="C230" s="22" t="s">
        <v>418</v>
      </c>
      <c r="D230" s="86" t="s">
        <v>434</v>
      </c>
      <c r="E230" s="25" t="s">
        <v>269</v>
      </c>
      <c r="F230" s="24">
        <v>5</v>
      </c>
    </row>
    <row r="231" spans="1:6" x14ac:dyDescent="0.25">
      <c r="A231" s="77" t="s">
        <v>411</v>
      </c>
      <c r="B231" s="18">
        <v>8</v>
      </c>
      <c r="C231" s="22" t="s">
        <v>419</v>
      </c>
      <c r="D231" s="86" t="s">
        <v>376</v>
      </c>
      <c r="E231" s="86" t="s">
        <v>442</v>
      </c>
      <c r="F231" s="24">
        <v>55</v>
      </c>
    </row>
    <row r="232" spans="1:6" x14ac:dyDescent="0.25">
      <c r="A232" s="77" t="s">
        <v>411</v>
      </c>
      <c r="B232" s="18">
        <v>9</v>
      </c>
      <c r="C232" s="22" t="s">
        <v>419</v>
      </c>
      <c r="D232" s="86" t="s">
        <v>434</v>
      </c>
      <c r="E232" s="86" t="s">
        <v>443</v>
      </c>
      <c r="F232" s="24">
        <v>7</v>
      </c>
    </row>
    <row r="233" spans="1:6" ht="26.25" x14ac:dyDescent="0.25">
      <c r="A233" s="77" t="s">
        <v>411</v>
      </c>
      <c r="B233" s="18">
        <v>10</v>
      </c>
      <c r="C233" s="22" t="s">
        <v>420</v>
      </c>
      <c r="D233" s="86" t="s">
        <v>435</v>
      </c>
      <c r="E233" s="25" t="s">
        <v>444</v>
      </c>
      <c r="F233" s="24">
        <v>50</v>
      </c>
    </row>
    <row r="234" spans="1:6" x14ac:dyDescent="0.25">
      <c r="A234" s="77" t="s">
        <v>411</v>
      </c>
      <c r="B234" s="18">
        <v>11</v>
      </c>
      <c r="C234" s="22" t="s">
        <v>421</v>
      </c>
      <c r="D234" s="86" t="s">
        <v>436</v>
      </c>
      <c r="E234" s="86" t="s">
        <v>445</v>
      </c>
      <c r="F234" s="24">
        <v>12.5</v>
      </c>
    </row>
    <row r="235" spans="1:6" x14ac:dyDescent="0.25">
      <c r="A235" s="77" t="s">
        <v>411</v>
      </c>
      <c r="B235" s="18">
        <v>12</v>
      </c>
      <c r="C235" s="22" t="s">
        <v>422</v>
      </c>
      <c r="D235" s="86" t="s">
        <v>437</v>
      </c>
      <c r="E235" s="86" t="s">
        <v>443</v>
      </c>
      <c r="F235" s="24">
        <v>5</v>
      </c>
    </row>
    <row r="236" spans="1:6" x14ac:dyDescent="0.25">
      <c r="A236" s="77" t="s">
        <v>411</v>
      </c>
      <c r="B236" s="18">
        <v>13</v>
      </c>
      <c r="C236" s="22" t="s">
        <v>423</v>
      </c>
      <c r="D236" s="86" t="s">
        <v>82</v>
      </c>
      <c r="E236" s="86"/>
      <c r="F236" s="24">
        <v>83.2</v>
      </c>
    </row>
    <row r="237" spans="1:6" x14ac:dyDescent="0.25">
      <c r="A237" s="77" t="s">
        <v>411</v>
      </c>
      <c r="B237" s="18">
        <v>14</v>
      </c>
      <c r="C237" s="22" t="s">
        <v>424</v>
      </c>
      <c r="D237" s="86" t="s">
        <v>148</v>
      </c>
      <c r="E237" s="86" t="s">
        <v>146</v>
      </c>
      <c r="F237" s="24">
        <v>70</v>
      </c>
    </row>
    <row r="238" spans="1:6" x14ac:dyDescent="0.25">
      <c r="A238" s="77" t="s">
        <v>411</v>
      </c>
      <c r="B238" s="18">
        <v>15</v>
      </c>
      <c r="C238" s="22" t="s">
        <v>425</v>
      </c>
      <c r="D238" s="86" t="s">
        <v>148</v>
      </c>
      <c r="E238" s="86" t="s">
        <v>146</v>
      </c>
      <c r="F238" s="24">
        <v>75</v>
      </c>
    </row>
    <row r="239" spans="1:6" x14ac:dyDescent="0.25">
      <c r="A239" s="77" t="s">
        <v>411</v>
      </c>
      <c r="B239" s="18">
        <v>16</v>
      </c>
      <c r="C239" s="22" t="s">
        <v>426</v>
      </c>
      <c r="D239" s="86" t="s">
        <v>148</v>
      </c>
      <c r="E239" s="86" t="s">
        <v>146</v>
      </c>
      <c r="F239" s="24">
        <v>75</v>
      </c>
    </row>
    <row r="240" spans="1:6" x14ac:dyDescent="0.25">
      <c r="A240" s="77" t="s">
        <v>411</v>
      </c>
      <c r="B240" s="18">
        <v>17</v>
      </c>
      <c r="C240" s="22" t="s">
        <v>427</v>
      </c>
      <c r="D240" s="86" t="s">
        <v>433</v>
      </c>
      <c r="E240" s="86" t="s">
        <v>328</v>
      </c>
      <c r="F240" s="24">
        <v>8.5</v>
      </c>
    </row>
    <row r="241" spans="1:7" x14ac:dyDescent="0.25">
      <c r="A241" s="77" t="s">
        <v>411</v>
      </c>
      <c r="B241" s="18">
        <v>18</v>
      </c>
      <c r="C241" s="22" t="s">
        <v>428</v>
      </c>
      <c r="D241" s="86" t="s">
        <v>433</v>
      </c>
      <c r="E241" s="86" t="s">
        <v>328</v>
      </c>
      <c r="F241" s="24">
        <v>9</v>
      </c>
    </row>
    <row r="242" spans="1:7" x14ac:dyDescent="0.25">
      <c r="A242" s="77" t="s">
        <v>411</v>
      </c>
      <c r="B242" s="18">
        <v>19</v>
      </c>
      <c r="C242" s="22" t="s">
        <v>429</v>
      </c>
      <c r="D242" s="86" t="s">
        <v>433</v>
      </c>
      <c r="E242" s="86" t="s">
        <v>328</v>
      </c>
      <c r="F242" s="24">
        <v>9.5</v>
      </c>
    </row>
    <row r="243" spans="1:7" x14ac:dyDescent="0.25">
      <c r="A243" s="77" t="s">
        <v>411</v>
      </c>
      <c r="B243" s="18">
        <v>20</v>
      </c>
      <c r="C243" s="22" t="s">
        <v>430</v>
      </c>
      <c r="D243" s="86" t="s">
        <v>82</v>
      </c>
      <c r="E243" s="86" t="s">
        <v>438</v>
      </c>
      <c r="F243" s="24">
        <v>20</v>
      </c>
    </row>
    <row r="244" spans="1:7" x14ac:dyDescent="0.25">
      <c r="A244" s="77" t="s">
        <v>411</v>
      </c>
      <c r="B244" s="18">
        <v>21</v>
      </c>
      <c r="C244" s="22" t="s">
        <v>430</v>
      </c>
      <c r="D244" s="86" t="s">
        <v>82</v>
      </c>
      <c r="E244" s="86" t="s">
        <v>446</v>
      </c>
      <c r="F244" s="24">
        <v>23</v>
      </c>
    </row>
    <row r="245" spans="1:7" x14ac:dyDescent="0.25">
      <c r="A245" s="77" t="s">
        <v>411</v>
      </c>
      <c r="B245" s="18">
        <v>22</v>
      </c>
      <c r="C245" s="22" t="s">
        <v>431</v>
      </c>
      <c r="D245" s="86" t="s">
        <v>82</v>
      </c>
      <c r="E245" s="86"/>
      <c r="F245" s="24">
        <v>60</v>
      </c>
    </row>
    <row r="246" spans="1:7" ht="18.75" x14ac:dyDescent="0.25">
      <c r="A246" s="77" t="s">
        <v>447</v>
      </c>
      <c r="B246" s="480" t="s">
        <v>447</v>
      </c>
      <c r="C246" s="481"/>
      <c r="D246" s="481"/>
      <c r="E246" s="481"/>
      <c r="F246" s="482"/>
      <c r="G246" s="15"/>
    </row>
    <row r="247" spans="1:7" ht="30" x14ac:dyDescent="0.25">
      <c r="A247" s="77" t="s">
        <v>447</v>
      </c>
      <c r="B247" s="18" t="s">
        <v>274</v>
      </c>
      <c r="C247" s="18" t="s">
        <v>621</v>
      </c>
      <c r="D247" s="20" t="s">
        <v>48</v>
      </c>
      <c r="E247" s="20" t="s">
        <v>49</v>
      </c>
      <c r="F247" s="21" t="s">
        <v>50</v>
      </c>
      <c r="G247" s="15"/>
    </row>
    <row r="248" spans="1:7" x14ac:dyDescent="0.25">
      <c r="A248" s="77" t="s">
        <v>447</v>
      </c>
      <c r="B248" s="18">
        <v>1</v>
      </c>
      <c r="C248" s="22" t="s">
        <v>448</v>
      </c>
      <c r="D248" s="86" t="s">
        <v>82</v>
      </c>
      <c r="E248" s="86" t="s">
        <v>176</v>
      </c>
      <c r="F248" s="24">
        <v>50</v>
      </c>
    </row>
    <row r="249" spans="1:7" x14ac:dyDescent="0.25">
      <c r="A249" s="77" t="s">
        <v>447</v>
      </c>
      <c r="B249" s="18">
        <v>2</v>
      </c>
      <c r="C249" s="22" t="s">
        <v>449</v>
      </c>
      <c r="D249" s="86" t="s">
        <v>161</v>
      </c>
      <c r="E249" s="86" t="s">
        <v>149</v>
      </c>
      <c r="F249" s="24">
        <v>25</v>
      </c>
    </row>
    <row r="250" spans="1:7" x14ac:dyDescent="0.25">
      <c r="A250" s="77" t="s">
        <v>447</v>
      </c>
      <c r="B250" s="18">
        <v>3</v>
      </c>
      <c r="C250" s="22" t="s">
        <v>450</v>
      </c>
      <c r="D250" s="86" t="s">
        <v>161</v>
      </c>
      <c r="E250" s="86" t="s">
        <v>149</v>
      </c>
      <c r="F250" s="24">
        <v>25</v>
      </c>
    </row>
    <row r="251" spans="1:7" x14ac:dyDescent="0.25">
      <c r="A251" s="77" t="s">
        <v>447</v>
      </c>
      <c r="B251" s="18">
        <v>4</v>
      </c>
      <c r="C251" s="22" t="s">
        <v>451</v>
      </c>
      <c r="D251" s="86" t="s">
        <v>161</v>
      </c>
      <c r="E251" s="86" t="s">
        <v>386</v>
      </c>
      <c r="F251" s="24">
        <v>25</v>
      </c>
    </row>
    <row r="252" spans="1:7" x14ac:dyDescent="0.25">
      <c r="A252" s="77" t="s">
        <v>447</v>
      </c>
      <c r="B252" s="18">
        <v>5</v>
      </c>
      <c r="C252" s="22" t="s">
        <v>452</v>
      </c>
      <c r="D252" s="86" t="s">
        <v>113</v>
      </c>
      <c r="E252" s="86" t="s">
        <v>146</v>
      </c>
      <c r="F252" s="24">
        <v>75</v>
      </c>
    </row>
    <row r="253" spans="1:7" x14ac:dyDescent="0.25">
      <c r="A253" s="77" t="s">
        <v>447</v>
      </c>
      <c r="B253" s="18">
        <v>6</v>
      </c>
      <c r="C253" s="22" t="s">
        <v>453</v>
      </c>
      <c r="D253" s="86" t="s">
        <v>82</v>
      </c>
      <c r="E253" s="86" t="s">
        <v>176</v>
      </c>
      <c r="F253" s="24">
        <v>35</v>
      </c>
    </row>
    <row r="254" spans="1:7" x14ac:dyDescent="0.25">
      <c r="A254" s="77" t="s">
        <v>447</v>
      </c>
      <c r="B254" s="18">
        <v>7</v>
      </c>
      <c r="C254" s="22" t="s">
        <v>454</v>
      </c>
      <c r="D254" s="86" t="s">
        <v>82</v>
      </c>
      <c r="E254" s="86" t="s">
        <v>176</v>
      </c>
      <c r="F254" s="24">
        <v>54</v>
      </c>
    </row>
    <row r="255" spans="1:7" x14ac:dyDescent="0.25">
      <c r="A255" s="77" t="s">
        <v>447</v>
      </c>
      <c r="B255" s="18">
        <v>8</v>
      </c>
      <c r="C255" s="22" t="s">
        <v>455</v>
      </c>
      <c r="D255" s="86" t="s">
        <v>113</v>
      </c>
      <c r="E255" s="86" t="s">
        <v>475</v>
      </c>
      <c r="F255" s="24">
        <v>45</v>
      </c>
    </row>
    <row r="256" spans="1:7" x14ac:dyDescent="0.25">
      <c r="A256" s="77" t="s">
        <v>447</v>
      </c>
      <c r="B256" s="18">
        <v>9</v>
      </c>
      <c r="C256" s="22" t="s">
        <v>456</v>
      </c>
      <c r="D256" s="86" t="s">
        <v>113</v>
      </c>
      <c r="E256" s="86" t="s">
        <v>475</v>
      </c>
      <c r="F256" s="24">
        <v>50</v>
      </c>
    </row>
    <row r="257" spans="1:6" x14ac:dyDescent="0.25">
      <c r="A257" s="77" t="s">
        <v>447</v>
      </c>
      <c r="B257" s="18">
        <v>10</v>
      </c>
      <c r="C257" s="22" t="s">
        <v>457</v>
      </c>
      <c r="D257" s="86" t="s">
        <v>78</v>
      </c>
      <c r="E257" s="86" t="s">
        <v>176</v>
      </c>
      <c r="F257" s="24">
        <v>33</v>
      </c>
    </row>
    <row r="258" spans="1:6" x14ac:dyDescent="0.25">
      <c r="A258" s="77" t="s">
        <v>447</v>
      </c>
      <c r="B258" s="18">
        <v>11</v>
      </c>
      <c r="C258" s="22" t="s">
        <v>458</v>
      </c>
      <c r="D258" s="86" t="s">
        <v>474</v>
      </c>
      <c r="E258" s="86" t="s">
        <v>149</v>
      </c>
      <c r="F258" s="24">
        <v>17</v>
      </c>
    </row>
    <row r="259" spans="1:6" x14ac:dyDescent="0.25">
      <c r="A259" s="77" t="s">
        <v>447</v>
      </c>
      <c r="B259" s="18">
        <v>12</v>
      </c>
      <c r="C259" s="22" t="s">
        <v>459</v>
      </c>
      <c r="D259" s="86" t="s">
        <v>113</v>
      </c>
      <c r="E259" s="86" t="s">
        <v>176</v>
      </c>
      <c r="F259" s="24">
        <v>75</v>
      </c>
    </row>
    <row r="260" spans="1:6" x14ac:dyDescent="0.25">
      <c r="A260" s="77" t="s">
        <v>447</v>
      </c>
      <c r="B260" s="18">
        <v>13</v>
      </c>
      <c r="C260" s="22" t="s">
        <v>460</v>
      </c>
      <c r="D260" s="86" t="s">
        <v>113</v>
      </c>
      <c r="E260" s="86" t="s">
        <v>176</v>
      </c>
      <c r="F260" s="24">
        <v>50</v>
      </c>
    </row>
    <row r="261" spans="1:6" x14ac:dyDescent="0.25">
      <c r="A261" s="77" t="s">
        <v>447</v>
      </c>
      <c r="B261" s="18">
        <v>14</v>
      </c>
      <c r="C261" s="22" t="s">
        <v>461</v>
      </c>
      <c r="D261" s="86" t="s">
        <v>87</v>
      </c>
      <c r="E261" s="86" t="s">
        <v>176</v>
      </c>
      <c r="F261" s="24">
        <v>85</v>
      </c>
    </row>
    <row r="262" spans="1:6" x14ac:dyDescent="0.25">
      <c r="A262" s="77" t="s">
        <v>447</v>
      </c>
      <c r="B262" s="18">
        <v>15</v>
      </c>
      <c r="C262" s="22" t="s">
        <v>462</v>
      </c>
      <c r="D262" s="86" t="s">
        <v>82</v>
      </c>
      <c r="E262" s="86"/>
      <c r="F262" s="24">
        <v>35</v>
      </c>
    </row>
    <row r="263" spans="1:6" x14ac:dyDescent="0.25">
      <c r="A263" s="77" t="s">
        <v>447</v>
      </c>
      <c r="B263" s="18">
        <v>16</v>
      </c>
      <c r="C263" s="22" t="s">
        <v>463</v>
      </c>
      <c r="D263" s="86" t="s">
        <v>82</v>
      </c>
      <c r="E263" s="86"/>
      <c r="F263" s="24">
        <v>50</v>
      </c>
    </row>
    <row r="264" spans="1:6" x14ac:dyDescent="0.25">
      <c r="A264" s="77" t="s">
        <v>447</v>
      </c>
      <c r="B264" s="18">
        <v>17</v>
      </c>
      <c r="C264" s="22" t="s">
        <v>464</v>
      </c>
      <c r="D264" s="86" t="s">
        <v>82</v>
      </c>
      <c r="E264" s="86"/>
      <c r="F264" s="24">
        <v>43.6</v>
      </c>
    </row>
    <row r="265" spans="1:6" x14ac:dyDescent="0.25">
      <c r="A265" s="77" t="s">
        <v>447</v>
      </c>
      <c r="B265" s="18">
        <v>18</v>
      </c>
      <c r="C265" s="22" t="s">
        <v>465</v>
      </c>
      <c r="D265" s="86" t="s">
        <v>113</v>
      </c>
      <c r="E265" s="86"/>
      <c r="F265" s="24">
        <v>29.7</v>
      </c>
    </row>
    <row r="266" spans="1:6" x14ac:dyDescent="0.25">
      <c r="A266" s="77" t="s">
        <v>447</v>
      </c>
      <c r="B266" s="18">
        <v>19</v>
      </c>
      <c r="C266" s="22" t="s">
        <v>466</v>
      </c>
      <c r="D266" s="86" t="s">
        <v>82</v>
      </c>
      <c r="E266" s="86"/>
      <c r="F266" s="24">
        <v>57</v>
      </c>
    </row>
    <row r="267" spans="1:6" x14ac:dyDescent="0.25">
      <c r="A267" s="77" t="s">
        <v>447</v>
      </c>
      <c r="B267" s="18">
        <v>20</v>
      </c>
      <c r="C267" s="22" t="s">
        <v>467</v>
      </c>
      <c r="D267" s="86" t="s">
        <v>82</v>
      </c>
      <c r="E267" s="86"/>
      <c r="F267" s="24">
        <v>86.9</v>
      </c>
    </row>
    <row r="268" spans="1:6" x14ac:dyDescent="0.25">
      <c r="A268" s="77" t="s">
        <v>447</v>
      </c>
      <c r="B268" s="18">
        <v>21</v>
      </c>
      <c r="C268" s="22" t="s">
        <v>468</v>
      </c>
      <c r="D268" s="86" t="s">
        <v>82</v>
      </c>
      <c r="E268" s="86"/>
      <c r="F268" s="24">
        <v>54</v>
      </c>
    </row>
    <row r="269" spans="1:6" x14ac:dyDescent="0.25">
      <c r="A269" s="77" t="s">
        <v>447</v>
      </c>
      <c r="B269" s="18">
        <v>22</v>
      </c>
      <c r="C269" s="22" t="s">
        <v>469</v>
      </c>
      <c r="D269" s="86" t="s">
        <v>82</v>
      </c>
      <c r="E269" s="86"/>
      <c r="F269" s="24">
        <v>60</v>
      </c>
    </row>
    <row r="270" spans="1:6" x14ac:dyDescent="0.25">
      <c r="A270" s="77" t="s">
        <v>447</v>
      </c>
      <c r="B270" s="18">
        <v>23</v>
      </c>
      <c r="C270" s="22" t="s">
        <v>470</v>
      </c>
      <c r="D270" s="86" t="s">
        <v>82</v>
      </c>
      <c r="E270" s="86"/>
      <c r="F270" s="24">
        <v>60</v>
      </c>
    </row>
    <row r="271" spans="1:6" x14ac:dyDescent="0.25">
      <c r="A271" s="77" t="s">
        <v>447</v>
      </c>
      <c r="B271" s="18">
        <v>24</v>
      </c>
      <c r="C271" s="22" t="s">
        <v>471</v>
      </c>
      <c r="D271" s="86" t="s">
        <v>82</v>
      </c>
      <c r="E271" s="86"/>
      <c r="F271" s="24">
        <v>40</v>
      </c>
    </row>
    <row r="272" spans="1:6" x14ac:dyDescent="0.25">
      <c r="A272" s="77" t="s">
        <v>447</v>
      </c>
      <c r="B272" s="18">
        <v>25</v>
      </c>
      <c r="C272" s="22" t="s">
        <v>472</v>
      </c>
      <c r="D272" s="86" t="s">
        <v>82</v>
      </c>
      <c r="E272" s="86"/>
      <c r="F272" s="24">
        <v>66.599999999999994</v>
      </c>
    </row>
    <row r="273" spans="1:7" x14ac:dyDescent="0.25">
      <c r="A273" s="77" t="s">
        <v>447</v>
      </c>
      <c r="B273" s="18">
        <v>26</v>
      </c>
      <c r="C273" s="22" t="s">
        <v>473</v>
      </c>
      <c r="D273" s="86" t="s">
        <v>113</v>
      </c>
      <c r="E273" s="86"/>
      <c r="F273" s="24">
        <v>35</v>
      </c>
    </row>
    <row r="274" spans="1:7" x14ac:dyDescent="0.25">
      <c r="A274" s="77" t="s">
        <v>447</v>
      </c>
      <c r="B274" s="18">
        <v>27</v>
      </c>
      <c r="C274" s="22" t="s">
        <v>477</v>
      </c>
      <c r="D274" s="86" t="s">
        <v>156</v>
      </c>
      <c r="E274" s="86" t="s">
        <v>149</v>
      </c>
      <c r="F274" s="24">
        <v>38</v>
      </c>
    </row>
    <row r="275" spans="1:7" ht="18.75" x14ac:dyDescent="0.25">
      <c r="A275" s="77" t="s">
        <v>476</v>
      </c>
      <c r="B275" s="480" t="s">
        <v>476</v>
      </c>
      <c r="C275" s="481"/>
      <c r="D275" s="481"/>
      <c r="E275" s="481"/>
      <c r="F275" s="482"/>
      <c r="G275" s="15"/>
    </row>
    <row r="276" spans="1:7" ht="30" x14ac:dyDescent="0.25">
      <c r="A276" s="77" t="s">
        <v>476</v>
      </c>
      <c r="B276" s="18" t="s">
        <v>274</v>
      </c>
      <c r="C276" s="18" t="s">
        <v>621</v>
      </c>
      <c r="D276" s="20" t="s">
        <v>48</v>
      </c>
      <c r="E276" s="20" t="s">
        <v>49</v>
      </c>
      <c r="F276" s="21" t="s">
        <v>50</v>
      </c>
      <c r="G276" s="15"/>
    </row>
    <row r="277" spans="1:7" x14ac:dyDescent="0.25">
      <c r="A277" s="77" t="s">
        <v>476</v>
      </c>
      <c r="B277" s="18">
        <v>1</v>
      </c>
      <c r="C277" s="22" t="s">
        <v>480</v>
      </c>
      <c r="D277" s="86" t="s">
        <v>82</v>
      </c>
      <c r="E277" s="86"/>
      <c r="F277" s="24">
        <v>74.5</v>
      </c>
    </row>
    <row r="278" spans="1:7" x14ac:dyDescent="0.25">
      <c r="A278" s="77" t="s">
        <v>476</v>
      </c>
      <c r="B278" s="18">
        <v>2</v>
      </c>
      <c r="C278" s="22" t="s">
        <v>481</v>
      </c>
      <c r="D278" s="86" t="s">
        <v>82</v>
      </c>
      <c r="E278" s="86"/>
      <c r="F278" s="24">
        <v>75.7</v>
      </c>
    </row>
    <row r="279" spans="1:7" x14ac:dyDescent="0.25">
      <c r="A279" s="77" t="s">
        <v>476</v>
      </c>
      <c r="B279" s="18">
        <v>3</v>
      </c>
      <c r="C279" s="22" t="s">
        <v>482</v>
      </c>
      <c r="D279" s="86" t="s">
        <v>82</v>
      </c>
      <c r="E279" s="86"/>
      <c r="F279" s="24">
        <v>75.7</v>
      </c>
    </row>
    <row r="280" spans="1:7" x14ac:dyDescent="0.25">
      <c r="A280" s="77" t="s">
        <v>476</v>
      </c>
      <c r="B280" s="18">
        <v>4</v>
      </c>
      <c r="C280" s="22" t="s">
        <v>483</v>
      </c>
      <c r="D280" s="86" t="s">
        <v>82</v>
      </c>
      <c r="E280" s="86"/>
      <c r="F280" s="24">
        <v>75.8</v>
      </c>
    </row>
    <row r="281" spans="1:7" x14ac:dyDescent="0.25">
      <c r="A281" s="77" t="s">
        <v>476</v>
      </c>
      <c r="B281" s="18">
        <v>5</v>
      </c>
      <c r="C281" s="22" t="s">
        <v>484</v>
      </c>
      <c r="D281" s="86" t="s">
        <v>82</v>
      </c>
      <c r="E281" s="86"/>
      <c r="F281" s="24">
        <v>67</v>
      </c>
    </row>
    <row r="282" spans="1:7" x14ac:dyDescent="0.25">
      <c r="A282" s="77" t="s">
        <v>476</v>
      </c>
      <c r="B282" s="18">
        <v>6</v>
      </c>
      <c r="C282" s="22" t="s">
        <v>485</v>
      </c>
      <c r="D282" s="86" t="s">
        <v>82</v>
      </c>
      <c r="E282" s="86"/>
      <c r="F282" s="24">
        <v>67.8</v>
      </c>
    </row>
    <row r="283" spans="1:7" x14ac:dyDescent="0.25">
      <c r="A283" s="77" t="s">
        <v>476</v>
      </c>
      <c r="B283" s="18">
        <v>7</v>
      </c>
      <c r="C283" s="22" t="s">
        <v>486</v>
      </c>
      <c r="D283" s="86" t="s">
        <v>82</v>
      </c>
      <c r="E283" s="86"/>
      <c r="F283" s="24">
        <v>68</v>
      </c>
    </row>
    <row r="284" spans="1:7" x14ac:dyDescent="0.25">
      <c r="A284" s="77" t="s">
        <v>476</v>
      </c>
      <c r="B284" s="18">
        <v>8</v>
      </c>
      <c r="C284" s="22" t="s">
        <v>487</v>
      </c>
      <c r="D284" s="86" t="s">
        <v>82</v>
      </c>
      <c r="E284" s="86"/>
      <c r="F284" s="24">
        <v>67.599999999999994</v>
      </c>
    </row>
    <row r="285" spans="1:7" x14ac:dyDescent="0.25">
      <c r="A285" s="77" t="s">
        <v>476</v>
      </c>
      <c r="B285" s="18">
        <v>9</v>
      </c>
      <c r="C285" s="22" t="s">
        <v>488</v>
      </c>
      <c r="D285" s="86" t="s">
        <v>82</v>
      </c>
      <c r="E285" s="86"/>
      <c r="F285" s="24">
        <v>82.5</v>
      </c>
    </row>
    <row r="286" spans="1:7" x14ac:dyDescent="0.25">
      <c r="A286" s="77" t="s">
        <v>476</v>
      </c>
      <c r="B286" s="18">
        <v>10</v>
      </c>
      <c r="C286" s="22" t="s">
        <v>489</v>
      </c>
      <c r="D286" s="86" t="s">
        <v>82</v>
      </c>
      <c r="E286" s="86"/>
      <c r="F286" s="24">
        <v>5</v>
      </c>
    </row>
    <row r="287" spans="1:7" ht="18.75" x14ac:dyDescent="0.25">
      <c r="A287" s="77" t="s">
        <v>490</v>
      </c>
      <c r="B287" s="480" t="s">
        <v>490</v>
      </c>
      <c r="C287" s="481"/>
      <c r="D287" s="481"/>
      <c r="E287" s="481"/>
      <c r="F287" s="482"/>
      <c r="G287" s="15"/>
    </row>
    <row r="288" spans="1:7" ht="30" x14ac:dyDescent="0.25">
      <c r="A288" s="77" t="s">
        <v>490</v>
      </c>
      <c r="B288" s="18" t="s">
        <v>274</v>
      </c>
      <c r="C288" s="18" t="s">
        <v>621</v>
      </c>
      <c r="D288" s="20" t="s">
        <v>48</v>
      </c>
      <c r="E288" s="20" t="s">
        <v>49</v>
      </c>
      <c r="F288" s="21" t="s">
        <v>50</v>
      </c>
      <c r="G288" s="15"/>
    </row>
    <row r="289" spans="1:7" x14ac:dyDescent="0.25">
      <c r="A289" s="77" t="s">
        <v>490</v>
      </c>
      <c r="B289" s="18">
        <v>1</v>
      </c>
      <c r="C289" s="22" t="s">
        <v>491</v>
      </c>
      <c r="D289" s="86" t="s">
        <v>82</v>
      </c>
      <c r="E289" s="86"/>
      <c r="F289" s="24">
        <v>59</v>
      </c>
    </row>
    <row r="290" spans="1:7" ht="33.75" x14ac:dyDescent="0.25">
      <c r="A290" s="77" t="s">
        <v>490</v>
      </c>
      <c r="B290" s="18">
        <v>2</v>
      </c>
      <c r="C290" s="22" t="s">
        <v>492</v>
      </c>
      <c r="D290" s="86"/>
      <c r="E290" s="40" t="s">
        <v>499</v>
      </c>
      <c r="F290" s="24">
        <v>0</v>
      </c>
    </row>
    <row r="291" spans="1:7" ht="45" x14ac:dyDescent="0.25">
      <c r="A291" s="77" t="s">
        <v>490</v>
      </c>
      <c r="B291" s="18">
        <v>3</v>
      </c>
      <c r="C291" s="22" t="s">
        <v>493</v>
      </c>
      <c r="D291" s="86"/>
      <c r="E291" s="40" t="s">
        <v>500</v>
      </c>
      <c r="F291" s="24">
        <v>2</v>
      </c>
    </row>
    <row r="292" spans="1:7" ht="22.5" x14ac:dyDescent="0.25">
      <c r="A292" s="77" t="s">
        <v>490</v>
      </c>
      <c r="B292" s="18">
        <v>4</v>
      </c>
      <c r="C292" s="22" t="s">
        <v>494</v>
      </c>
      <c r="D292" s="86"/>
      <c r="E292" s="40" t="s">
        <v>501</v>
      </c>
      <c r="F292" s="24">
        <v>5</v>
      </c>
    </row>
    <row r="293" spans="1:7" ht="33.75" x14ac:dyDescent="0.25">
      <c r="A293" s="77" t="s">
        <v>490</v>
      </c>
      <c r="B293" s="18">
        <v>5</v>
      </c>
      <c r="C293" s="22" t="s">
        <v>495</v>
      </c>
      <c r="D293" s="86"/>
      <c r="E293" s="40" t="s">
        <v>502</v>
      </c>
      <c r="F293" s="24">
        <v>0</v>
      </c>
    </row>
    <row r="294" spans="1:7" ht="33.75" x14ac:dyDescent="0.25">
      <c r="A294" s="77" t="s">
        <v>490</v>
      </c>
      <c r="B294" s="18">
        <v>6</v>
      </c>
      <c r="C294" s="22" t="s">
        <v>496</v>
      </c>
      <c r="D294" s="86"/>
      <c r="E294" s="40" t="s">
        <v>499</v>
      </c>
      <c r="F294" s="24">
        <v>0</v>
      </c>
    </row>
    <row r="295" spans="1:7" ht="33.75" x14ac:dyDescent="0.25">
      <c r="A295" s="77" t="s">
        <v>490</v>
      </c>
      <c r="B295" s="18">
        <v>7</v>
      </c>
      <c r="C295" s="22" t="s">
        <v>497</v>
      </c>
      <c r="D295" s="86"/>
      <c r="E295" s="40" t="s">
        <v>503</v>
      </c>
      <c r="F295" s="24">
        <v>0</v>
      </c>
    </row>
    <row r="296" spans="1:7" ht="45" x14ac:dyDescent="0.25">
      <c r="A296" s="77" t="s">
        <v>490</v>
      </c>
      <c r="B296" s="18">
        <v>8</v>
      </c>
      <c r="C296" s="22" t="s">
        <v>498</v>
      </c>
      <c r="D296" s="86"/>
      <c r="E296" s="40" t="s">
        <v>504</v>
      </c>
      <c r="F296" s="24">
        <v>10</v>
      </c>
    </row>
    <row r="297" spans="1:7" ht="18.75" x14ac:dyDescent="0.25">
      <c r="A297" s="77" t="s">
        <v>505</v>
      </c>
      <c r="B297" s="480" t="s">
        <v>505</v>
      </c>
      <c r="C297" s="481"/>
      <c r="D297" s="481"/>
      <c r="E297" s="481"/>
      <c r="F297" s="482"/>
      <c r="G297" s="15"/>
    </row>
    <row r="298" spans="1:7" ht="30" x14ac:dyDescent="0.25">
      <c r="A298" s="77" t="s">
        <v>505</v>
      </c>
      <c r="B298" s="18" t="s">
        <v>274</v>
      </c>
      <c r="C298" s="18" t="s">
        <v>621</v>
      </c>
      <c r="D298" s="20" t="s">
        <v>48</v>
      </c>
      <c r="E298" s="20" t="s">
        <v>49</v>
      </c>
      <c r="F298" s="21" t="s">
        <v>50</v>
      </c>
      <c r="G298" s="15"/>
    </row>
    <row r="299" spans="1:7" x14ac:dyDescent="0.25">
      <c r="A299" s="77" t="s">
        <v>505</v>
      </c>
      <c r="B299" s="18">
        <v>1</v>
      </c>
      <c r="C299" s="22" t="s">
        <v>123</v>
      </c>
      <c r="D299" s="86" t="s">
        <v>82</v>
      </c>
      <c r="E299" s="86" t="s">
        <v>149</v>
      </c>
      <c r="F299" s="24">
        <v>60</v>
      </c>
    </row>
    <row r="300" spans="1:7" x14ac:dyDescent="0.25">
      <c r="A300" s="77" t="s">
        <v>505</v>
      </c>
      <c r="B300" s="18">
        <v>2</v>
      </c>
      <c r="C300" s="22" t="s">
        <v>506</v>
      </c>
      <c r="D300" s="86" t="s">
        <v>82</v>
      </c>
      <c r="E300" s="86" t="s">
        <v>149</v>
      </c>
      <c r="F300" s="24">
        <v>60</v>
      </c>
    </row>
    <row r="301" spans="1:7" ht="37.5" x14ac:dyDescent="0.25">
      <c r="A301" s="77" t="s">
        <v>505</v>
      </c>
      <c r="B301" s="18">
        <v>3</v>
      </c>
      <c r="C301" s="22" t="s">
        <v>507</v>
      </c>
      <c r="D301" s="86"/>
      <c r="E301" s="25" t="s">
        <v>527</v>
      </c>
      <c r="F301" s="24">
        <v>75</v>
      </c>
    </row>
    <row r="302" spans="1:7" ht="48.75" x14ac:dyDescent="0.25">
      <c r="A302" s="77" t="s">
        <v>505</v>
      </c>
      <c r="B302" s="18">
        <v>4</v>
      </c>
      <c r="C302" s="22" t="s">
        <v>508</v>
      </c>
      <c r="D302" s="86"/>
      <c r="E302" s="25" t="s">
        <v>528</v>
      </c>
      <c r="F302" s="24">
        <v>100</v>
      </c>
    </row>
    <row r="303" spans="1:7" ht="48.75" x14ac:dyDescent="0.25">
      <c r="A303" s="77" t="s">
        <v>505</v>
      </c>
      <c r="B303" s="18">
        <v>5</v>
      </c>
      <c r="C303" s="22" t="s">
        <v>509</v>
      </c>
      <c r="D303" s="86"/>
      <c r="E303" s="25" t="s">
        <v>528</v>
      </c>
      <c r="F303" s="24">
        <v>100</v>
      </c>
    </row>
    <row r="304" spans="1:7" ht="48.75" x14ac:dyDescent="0.25">
      <c r="A304" s="77" t="s">
        <v>505</v>
      </c>
      <c r="B304" s="18">
        <v>6</v>
      </c>
      <c r="C304" s="22" t="s">
        <v>510</v>
      </c>
      <c r="D304" s="86"/>
      <c r="E304" s="25" t="s">
        <v>529</v>
      </c>
      <c r="F304" s="24">
        <v>90</v>
      </c>
    </row>
    <row r="305" spans="1:6" ht="48.75" x14ac:dyDescent="0.25">
      <c r="A305" s="77" t="s">
        <v>505</v>
      </c>
      <c r="B305" s="18">
        <v>7</v>
      </c>
      <c r="C305" s="22" t="s">
        <v>511</v>
      </c>
      <c r="D305" s="86"/>
      <c r="E305" s="25" t="s">
        <v>530</v>
      </c>
      <c r="F305" s="24">
        <v>94</v>
      </c>
    </row>
    <row r="306" spans="1:6" x14ac:dyDescent="0.25">
      <c r="A306" s="77" t="s">
        <v>505</v>
      </c>
      <c r="B306" s="18">
        <v>8</v>
      </c>
      <c r="C306" s="22" t="s">
        <v>512</v>
      </c>
      <c r="D306" s="86" t="s">
        <v>113</v>
      </c>
      <c r="E306" s="86" t="s">
        <v>149</v>
      </c>
      <c r="F306" s="24">
        <v>35</v>
      </c>
    </row>
    <row r="307" spans="1:6" ht="37.5" x14ac:dyDescent="0.25">
      <c r="A307" s="77" t="s">
        <v>505</v>
      </c>
      <c r="B307" s="18">
        <v>9</v>
      </c>
      <c r="C307" s="22" t="s">
        <v>513</v>
      </c>
      <c r="D307" s="86"/>
      <c r="E307" s="25" t="s">
        <v>531</v>
      </c>
      <c r="F307" s="24">
        <v>73</v>
      </c>
    </row>
    <row r="308" spans="1:6" x14ac:dyDescent="0.25">
      <c r="A308" s="77" t="s">
        <v>505</v>
      </c>
      <c r="B308" s="18">
        <v>10</v>
      </c>
      <c r="C308" s="22" t="s">
        <v>506</v>
      </c>
      <c r="D308" s="86"/>
      <c r="E308" s="86" t="s">
        <v>149</v>
      </c>
      <c r="F308" s="24">
        <v>31</v>
      </c>
    </row>
    <row r="309" spans="1:6" x14ac:dyDescent="0.25">
      <c r="A309" s="77" t="s">
        <v>505</v>
      </c>
      <c r="B309" s="18">
        <v>11</v>
      </c>
      <c r="C309" s="22" t="s">
        <v>514</v>
      </c>
      <c r="D309" s="86"/>
      <c r="E309" s="86" t="s">
        <v>149</v>
      </c>
      <c r="F309" s="24">
        <v>31</v>
      </c>
    </row>
    <row r="310" spans="1:6" x14ac:dyDescent="0.25">
      <c r="A310" s="77" t="s">
        <v>505</v>
      </c>
      <c r="B310" s="18">
        <v>12</v>
      </c>
      <c r="C310" s="22" t="s">
        <v>515</v>
      </c>
      <c r="D310" s="86"/>
      <c r="E310" s="86" t="s">
        <v>149</v>
      </c>
      <c r="F310" s="24">
        <v>31</v>
      </c>
    </row>
    <row r="311" spans="1:6" x14ac:dyDescent="0.25">
      <c r="A311" s="77" t="s">
        <v>505</v>
      </c>
      <c r="B311" s="18">
        <v>13</v>
      </c>
      <c r="C311" s="22" t="s">
        <v>516</v>
      </c>
      <c r="D311" s="86"/>
      <c r="E311" s="86" t="s">
        <v>149</v>
      </c>
      <c r="F311" s="24">
        <v>33</v>
      </c>
    </row>
    <row r="312" spans="1:6" x14ac:dyDescent="0.25">
      <c r="A312" s="77" t="s">
        <v>505</v>
      </c>
      <c r="B312" s="18">
        <v>14</v>
      </c>
      <c r="C312" s="22" t="s">
        <v>517</v>
      </c>
      <c r="D312" s="86"/>
      <c r="E312" s="86" t="s">
        <v>149</v>
      </c>
      <c r="F312" s="24">
        <v>38</v>
      </c>
    </row>
    <row r="313" spans="1:6" x14ac:dyDescent="0.25">
      <c r="A313" s="77" t="s">
        <v>505</v>
      </c>
      <c r="B313" s="18">
        <v>15</v>
      </c>
      <c r="C313" s="22" t="s">
        <v>518</v>
      </c>
      <c r="D313" s="86"/>
      <c r="E313" s="86" t="s">
        <v>149</v>
      </c>
      <c r="F313" s="24">
        <v>41</v>
      </c>
    </row>
    <row r="314" spans="1:6" x14ac:dyDescent="0.25">
      <c r="A314" s="77" t="s">
        <v>505</v>
      </c>
      <c r="B314" s="18">
        <v>16</v>
      </c>
      <c r="C314" s="22" t="s">
        <v>519</v>
      </c>
      <c r="D314" s="86"/>
      <c r="E314" s="86" t="s">
        <v>149</v>
      </c>
      <c r="F314" s="24">
        <v>29</v>
      </c>
    </row>
    <row r="315" spans="1:6" x14ac:dyDescent="0.25">
      <c r="A315" s="77" t="s">
        <v>505</v>
      </c>
      <c r="B315" s="18">
        <v>17</v>
      </c>
      <c r="C315" s="22" t="s">
        <v>520</v>
      </c>
      <c r="D315" s="86"/>
      <c r="E315" s="86" t="s">
        <v>149</v>
      </c>
      <c r="F315" s="24">
        <v>37</v>
      </c>
    </row>
    <row r="316" spans="1:6" x14ac:dyDescent="0.25">
      <c r="A316" s="77" t="s">
        <v>505</v>
      </c>
      <c r="B316" s="18">
        <v>18</v>
      </c>
      <c r="C316" s="22" t="s">
        <v>521</v>
      </c>
      <c r="D316" s="86"/>
      <c r="E316" s="86" t="s">
        <v>149</v>
      </c>
      <c r="F316" s="24">
        <v>52</v>
      </c>
    </row>
    <row r="317" spans="1:6" x14ac:dyDescent="0.25">
      <c r="A317" s="77" t="s">
        <v>505</v>
      </c>
      <c r="B317" s="18">
        <v>19</v>
      </c>
      <c r="C317" s="22" t="s">
        <v>522</v>
      </c>
      <c r="D317" s="86"/>
      <c r="E317" s="86" t="s">
        <v>149</v>
      </c>
      <c r="F317" s="24">
        <v>16.7</v>
      </c>
    </row>
    <row r="318" spans="1:6" x14ac:dyDescent="0.25">
      <c r="A318" s="77" t="s">
        <v>505</v>
      </c>
      <c r="B318" s="18">
        <v>20</v>
      </c>
      <c r="C318" s="22" t="s">
        <v>523</v>
      </c>
      <c r="D318" s="86"/>
      <c r="E318" s="86"/>
      <c r="F318" s="24">
        <v>13</v>
      </c>
    </row>
    <row r="319" spans="1:6" x14ac:dyDescent="0.25">
      <c r="A319" s="77" t="s">
        <v>505</v>
      </c>
      <c r="B319" s="18">
        <v>21</v>
      </c>
      <c r="C319" s="22" t="s">
        <v>526</v>
      </c>
      <c r="D319" s="86"/>
      <c r="E319" s="86"/>
      <c r="F319" s="24">
        <v>13</v>
      </c>
    </row>
    <row r="320" spans="1:6" x14ac:dyDescent="0.25">
      <c r="A320" s="77" t="s">
        <v>505</v>
      </c>
      <c r="B320" s="18">
        <v>22</v>
      </c>
      <c r="C320" s="22" t="s">
        <v>524</v>
      </c>
      <c r="D320" s="86"/>
      <c r="E320" s="86"/>
      <c r="F320" s="24">
        <v>22</v>
      </c>
    </row>
    <row r="321" spans="1:7" x14ac:dyDescent="0.25">
      <c r="A321" s="77" t="s">
        <v>505</v>
      </c>
      <c r="B321" s="18">
        <v>23</v>
      </c>
      <c r="C321" s="22" t="s">
        <v>525</v>
      </c>
      <c r="D321" s="86"/>
      <c r="E321" s="86"/>
      <c r="F321" s="24">
        <v>39</v>
      </c>
    </row>
    <row r="322" spans="1:7" ht="18.75" x14ac:dyDescent="0.25">
      <c r="A322" s="77" t="s">
        <v>532</v>
      </c>
      <c r="B322" s="480" t="s">
        <v>532</v>
      </c>
      <c r="C322" s="481"/>
      <c r="D322" s="481"/>
      <c r="E322" s="481"/>
      <c r="F322" s="482"/>
      <c r="G322" s="15"/>
    </row>
    <row r="323" spans="1:7" ht="30" x14ac:dyDescent="0.25">
      <c r="A323" s="77" t="s">
        <v>532</v>
      </c>
      <c r="B323" s="18" t="s">
        <v>274</v>
      </c>
      <c r="C323" s="18" t="s">
        <v>621</v>
      </c>
      <c r="D323" s="20" t="s">
        <v>48</v>
      </c>
      <c r="E323" s="20" t="s">
        <v>49</v>
      </c>
      <c r="F323" s="21" t="s">
        <v>50</v>
      </c>
      <c r="G323" s="15"/>
    </row>
    <row r="324" spans="1:7" x14ac:dyDescent="0.25">
      <c r="A324" s="77" t="s">
        <v>532</v>
      </c>
      <c r="B324" s="18">
        <v>1</v>
      </c>
      <c r="C324" s="22" t="s">
        <v>533</v>
      </c>
      <c r="D324" s="86"/>
      <c r="E324" s="86" t="s">
        <v>176</v>
      </c>
      <c r="F324" s="24">
        <v>27</v>
      </c>
    </row>
    <row r="325" spans="1:7" x14ac:dyDescent="0.25">
      <c r="A325" s="77" t="s">
        <v>532</v>
      </c>
      <c r="B325" s="18">
        <v>2</v>
      </c>
      <c r="C325" s="22" t="s">
        <v>534</v>
      </c>
      <c r="D325" s="86"/>
      <c r="E325" s="86" t="s">
        <v>176</v>
      </c>
      <c r="F325" s="24">
        <v>30</v>
      </c>
    </row>
    <row r="326" spans="1:7" x14ac:dyDescent="0.25">
      <c r="A326" s="77" t="s">
        <v>532</v>
      </c>
      <c r="B326" s="18">
        <v>3</v>
      </c>
      <c r="C326" s="22" t="s">
        <v>535</v>
      </c>
      <c r="D326" s="86" t="s">
        <v>109</v>
      </c>
      <c r="E326" s="86" t="s">
        <v>176</v>
      </c>
      <c r="F326" s="24">
        <v>46</v>
      </c>
    </row>
    <row r="327" spans="1:7" x14ac:dyDescent="0.25">
      <c r="A327" s="77" t="s">
        <v>532</v>
      </c>
      <c r="B327" s="18">
        <v>4</v>
      </c>
      <c r="C327" s="22" t="s">
        <v>536</v>
      </c>
      <c r="D327" s="86" t="s">
        <v>109</v>
      </c>
      <c r="E327" s="86" t="s">
        <v>176</v>
      </c>
      <c r="F327" s="24">
        <v>47</v>
      </c>
    </row>
    <row r="328" spans="1:7" x14ac:dyDescent="0.25">
      <c r="A328" s="77" t="s">
        <v>532</v>
      </c>
      <c r="B328" s="18">
        <v>5</v>
      </c>
      <c r="C328" s="22" t="s">
        <v>537</v>
      </c>
      <c r="D328" s="86"/>
      <c r="E328" s="86" t="s">
        <v>176</v>
      </c>
      <c r="F328" s="24">
        <v>61</v>
      </c>
    </row>
    <row r="329" spans="1:7" x14ac:dyDescent="0.25">
      <c r="A329" s="77" t="s">
        <v>532</v>
      </c>
      <c r="B329" s="18">
        <v>6</v>
      </c>
      <c r="C329" s="22" t="s">
        <v>538</v>
      </c>
      <c r="D329" s="86"/>
      <c r="E329" s="86" t="s">
        <v>176</v>
      </c>
      <c r="F329" s="24">
        <v>45</v>
      </c>
    </row>
    <row r="330" spans="1:7" x14ac:dyDescent="0.25">
      <c r="A330" s="77" t="s">
        <v>532</v>
      </c>
      <c r="B330" s="18">
        <v>7</v>
      </c>
      <c r="C330" s="22" t="s">
        <v>539</v>
      </c>
      <c r="D330" s="86"/>
      <c r="E330" s="86" t="s">
        <v>176</v>
      </c>
      <c r="F330" s="24">
        <v>50</v>
      </c>
    </row>
    <row r="331" spans="1:7" ht="18.75" x14ac:dyDescent="0.25">
      <c r="A331" s="77" t="s">
        <v>540</v>
      </c>
      <c r="B331" s="480" t="s">
        <v>540</v>
      </c>
      <c r="C331" s="481"/>
      <c r="D331" s="481"/>
      <c r="E331" s="481"/>
      <c r="F331" s="482"/>
      <c r="G331" s="15"/>
    </row>
    <row r="332" spans="1:7" ht="30" x14ac:dyDescent="0.25">
      <c r="A332" s="77" t="s">
        <v>540</v>
      </c>
      <c r="B332" s="18" t="s">
        <v>274</v>
      </c>
      <c r="C332" s="18" t="s">
        <v>621</v>
      </c>
      <c r="D332" s="20" t="s">
        <v>48</v>
      </c>
      <c r="E332" s="20" t="s">
        <v>49</v>
      </c>
      <c r="F332" s="21" t="s">
        <v>50</v>
      </c>
      <c r="G332" s="15"/>
    </row>
    <row r="333" spans="1:7" x14ac:dyDescent="0.25">
      <c r="A333" s="77" t="s">
        <v>540</v>
      </c>
      <c r="B333" s="18">
        <v>1</v>
      </c>
      <c r="C333" s="22" t="s">
        <v>541</v>
      </c>
      <c r="D333" s="86" t="s">
        <v>82</v>
      </c>
      <c r="E333" s="86"/>
      <c r="F333" s="24">
        <v>19.5</v>
      </c>
    </row>
    <row r="334" spans="1:7" x14ac:dyDescent="0.25">
      <c r="A334" s="77" t="s">
        <v>540</v>
      </c>
      <c r="B334" s="18">
        <v>2</v>
      </c>
      <c r="C334" s="22" t="s">
        <v>542</v>
      </c>
      <c r="D334" s="86" t="s">
        <v>82</v>
      </c>
      <c r="E334" s="86"/>
      <c r="F334" s="24">
        <v>15.8</v>
      </c>
    </row>
    <row r="335" spans="1:7" x14ac:dyDescent="0.25">
      <c r="A335" s="77" t="s">
        <v>540</v>
      </c>
      <c r="B335" s="18">
        <v>3</v>
      </c>
      <c r="C335" s="22" t="s">
        <v>543</v>
      </c>
      <c r="D335" s="86" t="s">
        <v>82</v>
      </c>
      <c r="E335" s="86"/>
      <c r="F335" s="24">
        <v>19</v>
      </c>
    </row>
    <row r="336" spans="1:7" x14ac:dyDescent="0.25">
      <c r="A336" s="77" t="s">
        <v>540</v>
      </c>
      <c r="B336" s="18">
        <v>4</v>
      </c>
      <c r="C336" s="22" t="s">
        <v>544</v>
      </c>
      <c r="D336" s="86" t="s">
        <v>82</v>
      </c>
      <c r="E336" s="86"/>
      <c r="F336" s="24">
        <v>10</v>
      </c>
    </row>
    <row r="337" spans="1:7" x14ac:dyDescent="0.25">
      <c r="A337" s="77" t="s">
        <v>540</v>
      </c>
      <c r="B337" s="18">
        <v>5</v>
      </c>
      <c r="C337" s="22" t="s">
        <v>545</v>
      </c>
      <c r="D337" s="86" t="s">
        <v>82</v>
      </c>
      <c r="E337" s="86"/>
      <c r="F337" s="24">
        <v>16.7</v>
      </c>
    </row>
    <row r="338" spans="1:7" x14ac:dyDescent="0.25">
      <c r="A338" s="77" t="s">
        <v>540</v>
      </c>
      <c r="B338" s="18">
        <v>6</v>
      </c>
      <c r="C338" s="22" t="s">
        <v>546</v>
      </c>
      <c r="D338" s="86" t="s">
        <v>82</v>
      </c>
      <c r="E338" s="86"/>
      <c r="F338" s="24">
        <v>20.6</v>
      </c>
    </row>
    <row r="339" spans="1:7" x14ac:dyDescent="0.25">
      <c r="A339" s="77" t="s">
        <v>540</v>
      </c>
      <c r="B339" s="18">
        <v>7</v>
      </c>
      <c r="C339" s="22" t="s">
        <v>547</v>
      </c>
      <c r="D339" s="86" t="s">
        <v>82</v>
      </c>
      <c r="E339" s="86"/>
      <c r="F339" s="24">
        <v>19.899999999999999</v>
      </c>
    </row>
    <row r="340" spans="1:7" x14ac:dyDescent="0.25">
      <c r="A340" s="77" t="s">
        <v>540</v>
      </c>
      <c r="B340" s="18">
        <v>8</v>
      </c>
      <c r="C340" s="22" t="s">
        <v>548</v>
      </c>
      <c r="D340" s="86" t="s">
        <v>82</v>
      </c>
      <c r="E340" s="86"/>
      <c r="F340" s="24">
        <v>60</v>
      </c>
    </row>
    <row r="341" spans="1:7" x14ac:dyDescent="0.25">
      <c r="A341" s="77" t="s">
        <v>540</v>
      </c>
      <c r="B341" s="18">
        <v>9</v>
      </c>
      <c r="C341" s="22" t="s">
        <v>549</v>
      </c>
      <c r="D341" s="86" t="s">
        <v>82</v>
      </c>
      <c r="E341" s="86"/>
      <c r="F341" s="24">
        <v>10</v>
      </c>
    </row>
    <row r="342" spans="1:7" x14ac:dyDescent="0.25">
      <c r="A342" s="77" t="s">
        <v>540</v>
      </c>
      <c r="B342" s="18">
        <v>10</v>
      </c>
      <c r="C342" s="22" t="s">
        <v>550</v>
      </c>
      <c r="D342" s="86" t="s">
        <v>82</v>
      </c>
      <c r="E342" s="86"/>
      <c r="F342" s="24">
        <v>6</v>
      </c>
    </row>
    <row r="343" spans="1:7" x14ac:dyDescent="0.25">
      <c r="A343" s="77" t="s">
        <v>540</v>
      </c>
      <c r="B343" s="18">
        <v>11</v>
      </c>
      <c r="C343" s="22" t="s">
        <v>551</v>
      </c>
      <c r="D343" s="86" t="s">
        <v>82</v>
      </c>
      <c r="E343" s="86"/>
      <c r="F343" s="24">
        <v>9.5</v>
      </c>
    </row>
    <row r="344" spans="1:7" x14ac:dyDescent="0.25">
      <c r="A344" s="77" t="s">
        <v>540</v>
      </c>
      <c r="B344" s="18">
        <v>12</v>
      </c>
      <c r="C344" s="22" t="s">
        <v>552</v>
      </c>
      <c r="D344" s="86" t="s">
        <v>82</v>
      </c>
      <c r="E344" s="86"/>
      <c r="F344" s="24">
        <v>8</v>
      </c>
    </row>
    <row r="345" spans="1:7" x14ac:dyDescent="0.25">
      <c r="A345" s="77" t="s">
        <v>540</v>
      </c>
      <c r="B345" s="18">
        <v>13</v>
      </c>
      <c r="C345" s="22" t="s">
        <v>553</v>
      </c>
      <c r="D345" s="86" t="s">
        <v>82</v>
      </c>
      <c r="E345" s="86"/>
      <c r="F345" s="24">
        <v>8.5</v>
      </c>
    </row>
    <row r="346" spans="1:7" x14ac:dyDescent="0.25">
      <c r="A346" s="77" t="s">
        <v>540</v>
      </c>
      <c r="B346" s="18">
        <v>14</v>
      </c>
      <c r="C346" s="22" t="s">
        <v>554</v>
      </c>
      <c r="D346" s="86" t="s">
        <v>82</v>
      </c>
      <c r="E346" s="86"/>
      <c r="F346" s="24">
        <v>15</v>
      </c>
    </row>
    <row r="347" spans="1:7" x14ac:dyDescent="0.25">
      <c r="A347" s="77" t="s">
        <v>540</v>
      </c>
      <c r="B347" s="18">
        <v>15</v>
      </c>
      <c r="C347" s="22" t="s">
        <v>555</v>
      </c>
      <c r="D347" s="86" t="s">
        <v>82</v>
      </c>
      <c r="E347" s="86"/>
      <c r="F347" s="24">
        <v>9.9</v>
      </c>
    </row>
    <row r="348" spans="1:7" ht="18.75" x14ac:dyDescent="0.25">
      <c r="A348" s="77" t="s">
        <v>573</v>
      </c>
      <c r="B348" s="480" t="s">
        <v>556</v>
      </c>
      <c r="C348" s="481"/>
      <c r="D348" s="481"/>
      <c r="E348" s="481"/>
      <c r="F348" s="482"/>
      <c r="G348" s="15"/>
    </row>
    <row r="349" spans="1:7" ht="30" x14ac:dyDescent="0.25">
      <c r="A349" s="77" t="s">
        <v>573</v>
      </c>
      <c r="B349" s="18" t="s">
        <v>274</v>
      </c>
      <c r="C349" s="18" t="s">
        <v>621</v>
      </c>
      <c r="D349" s="20" t="s">
        <v>48</v>
      </c>
      <c r="E349" s="20" t="s">
        <v>49</v>
      </c>
      <c r="F349" s="21" t="s">
        <v>50</v>
      </c>
      <c r="G349" s="15"/>
    </row>
    <row r="350" spans="1:7" x14ac:dyDescent="0.25">
      <c r="A350" s="77" t="s">
        <v>573</v>
      </c>
      <c r="B350" s="18">
        <v>1</v>
      </c>
      <c r="C350" s="22" t="s">
        <v>557</v>
      </c>
      <c r="D350" s="86" t="s">
        <v>568</v>
      </c>
      <c r="E350" s="86" t="s">
        <v>572</v>
      </c>
      <c r="F350" s="24">
        <v>16</v>
      </c>
    </row>
    <row r="351" spans="1:7" x14ac:dyDescent="0.25">
      <c r="A351" s="77" t="s">
        <v>573</v>
      </c>
      <c r="B351" s="18">
        <v>2</v>
      </c>
      <c r="C351" s="22" t="s">
        <v>557</v>
      </c>
      <c r="D351" s="86" t="s">
        <v>568</v>
      </c>
      <c r="E351" s="86" t="s">
        <v>572</v>
      </c>
      <c r="F351" s="24">
        <v>21</v>
      </c>
    </row>
    <row r="352" spans="1:7" x14ac:dyDescent="0.25">
      <c r="A352" s="77" t="s">
        <v>573</v>
      </c>
      <c r="B352" s="18">
        <v>3</v>
      </c>
      <c r="C352" s="22" t="s">
        <v>558</v>
      </c>
      <c r="D352" s="86" t="s">
        <v>571</v>
      </c>
      <c r="E352" s="86" t="s">
        <v>400</v>
      </c>
      <c r="F352" s="24">
        <v>57.5</v>
      </c>
    </row>
    <row r="353" spans="1:6" x14ac:dyDescent="0.25">
      <c r="A353" s="77" t="s">
        <v>573</v>
      </c>
      <c r="B353" s="18">
        <v>4</v>
      </c>
      <c r="C353" s="22" t="s">
        <v>559</v>
      </c>
      <c r="D353" s="86" t="s">
        <v>571</v>
      </c>
      <c r="E353" s="86" t="s">
        <v>400</v>
      </c>
      <c r="F353" s="24">
        <v>11.2</v>
      </c>
    </row>
    <row r="354" spans="1:6" x14ac:dyDescent="0.25">
      <c r="A354" s="77" t="s">
        <v>573</v>
      </c>
      <c r="B354" s="18">
        <v>5</v>
      </c>
      <c r="C354" s="22" t="s">
        <v>559</v>
      </c>
      <c r="D354" s="86" t="s">
        <v>570</v>
      </c>
      <c r="E354" s="86" t="s">
        <v>569</v>
      </c>
      <c r="F354" s="24">
        <v>36.9</v>
      </c>
    </row>
    <row r="355" spans="1:6" x14ac:dyDescent="0.25">
      <c r="A355" s="77" t="s">
        <v>573</v>
      </c>
      <c r="B355" s="18">
        <v>6</v>
      </c>
      <c r="C355" s="22" t="s">
        <v>560</v>
      </c>
      <c r="D355" s="86" t="s">
        <v>571</v>
      </c>
      <c r="E355" s="86" t="s">
        <v>400</v>
      </c>
      <c r="F355" s="24">
        <v>0</v>
      </c>
    </row>
    <row r="356" spans="1:6" x14ac:dyDescent="0.25">
      <c r="A356" s="77" t="s">
        <v>573</v>
      </c>
      <c r="B356" s="18">
        <v>7</v>
      </c>
      <c r="C356" s="22" t="s">
        <v>560</v>
      </c>
      <c r="D356" s="86" t="s">
        <v>570</v>
      </c>
      <c r="E356" s="86" t="s">
        <v>569</v>
      </c>
      <c r="F356" s="24">
        <v>0</v>
      </c>
    </row>
    <row r="357" spans="1:6" x14ac:dyDescent="0.25">
      <c r="A357" s="77" t="s">
        <v>573</v>
      </c>
      <c r="B357" s="18">
        <v>8</v>
      </c>
      <c r="C357" s="22" t="s">
        <v>561</v>
      </c>
      <c r="D357" s="86" t="s">
        <v>571</v>
      </c>
      <c r="E357" s="86" t="s">
        <v>400</v>
      </c>
      <c r="F357" s="24">
        <v>12.2</v>
      </c>
    </row>
    <row r="358" spans="1:6" x14ac:dyDescent="0.25">
      <c r="A358" s="77" t="s">
        <v>573</v>
      </c>
      <c r="B358" s="18">
        <v>9</v>
      </c>
      <c r="C358" s="22" t="s">
        <v>561</v>
      </c>
      <c r="D358" s="86" t="s">
        <v>570</v>
      </c>
      <c r="E358" s="86" t="s">
        <v>569</v>
      </c>
      <c r="F358" s="24">
        <v>40.299999999999997</v>
      </c>
    </row>
    <row r="359" spans="1:6" x14ac:dyDescent="0.25">
      <c r="A359" s="77" t="s">
        <v>573</v>
      </c>
      <c r="B359" s="18">
        <v>10</v>
      </c>
      <c r="C359" s="22" t="s">
        <v>562</v>
      </c>
      <c r="D359" s="86" t="s">
        <v>571</v>
      </c>
      <c r="E359" s="86" t="s">
        <v>400</v>
      </c>
      <c r="F359" s="24">
        <v>11.1</v>
      </c>
    </row>
    <row r="360" spans="1:6" x14ac:dyDescent="0.25">
      <c r="A360" s="77" t="s">
        <v>573</v>
      </c>
      <c r="B360" s="18">
        <v>11</v>
      </c>
      <c r="C360" s="22" t="s">
        <v>562</v>
      </c>
      <c r="D360" s="86" t="s">
        <v>570</v>
      </c>
      <c r="E360" s="86" t="s">
        <v>569</v>
      </c>
      <c r="F360" s="24">
        <v>36.6</v>
      </c>
    </row>
    <row r="361" spans="1:6" x14ac:dyDescent="0.25">
      <c r="A361" s="77" t="s">
        <v>573</v>
      </c>
      <c r="B361" s="18">
        <v>12</v>
      </c>
      <c r="C361" s="22" t="s">
        <v>362</v>
      </c>
      <c r="D361" s="86" t="s">
        <v>571</v>
      </c>
      <c r="E361" s="86" t="s">
        <v>400</v>
      </c>
      <c r="F361" s="24">
        <v>10.9</v>
      </c>
    </row>
    <row r="362" spans="1:6" x14ac:dyDescent="0.25">
      <c r="A362" s="77" t="s">
        <v>573</v>
      </c>
      <c r="B362" s="18">
        <v>13</v>
      </c>
      <c r="C362" s="22" t="s">
        <v>362</v>
      </c>
      <c r="D362" s="86" t="s">
        <v>570</v>
      </c>
      <c r="E362" s="86" t="s">
        <v>569</v>
      </c>
      <c r="F362" s="24">
        <v>35.9</v>
      </c>
    </row>
    <row r="363" spans="1:6" x14ac:dyDescent="0.25">
      <c r="A363" s="77" t="s">
        <v>573</v>
      </c>
      <c r="B363" s="18">
        <v>14</v>
      </c>
      <c r="C363" s="22" t="s">
        <v>563</v>
      </c>
      <c r="D363" s="86" t="s">
        <v>571</v>
      </c>
      <c r="E363" s="86" t="s">
        <v>400</v>
      </c>
      <c r="F363" s="24">
        <v>6.9</v>
      </c>
    </row>
    <row r="364" spans="1:6" x14ac:dyDescent="0.25">
      <c r="A364" s="77" t="s">
        <v>573</v>
      </c>
      <c r="B364" s="18">
        <v>15</v>
      </c>
      <c r="C364" s="22" t="s">
        <v>563</v>
      </c>
      <c r="D364" s="86" t="s">
        <v>570</v>
      </c>
      <c r="E364" s="86" t="s">
        <v>569</v>
      </c>
      <c r="F364" s="24">
        <v>22.8</v>
      </c>
    </row>
    <row r="365" spans="1:6" x14ac:dyDescent="0.25">
      <c r="A365" s="77" t="s">
        <v>573</v>
      </c>
      <c r="B365" s="18">
        <v>16</v>
      </c>
      <c r="C365" s="22" t="s">
        <v>564</v>
      </c>
      <c r="D365" s="86" t="s">
        <v>571</v>
      </c>
      <c r="E365" s="86" t="s">
        <v>400</v>
      </c>
      <c r="F365" s="24">
        <v>6.7</v>
      </c>
    </row>
    <row r="366" spans="1:6" x14ac:dyDescent="0.25">
      <c r="A366" s="77" t="s">
        <v>573</v>
      </c>
      <c r="B366" s="18">
        <v>17</v>
      </c>
      <c r="C366" s="22" t="s">
        <v>564</v>
      </c>
      <c r="D366" s="86" t="s">
        <v>570</v>
      </c>
      <c r="E366" s="86" t="s">
        <v>569</v>
      </c>
      <c r="F366" s="24">
        <v>22.1</v>
      </c>
    </row>
    <row r="367" spans="1:6" x14ac:dyDescent="0.25">
      <c r="A367" s="77" t="s">
        <v>573</v>
      </c>
      <c r="B367" s="18">
        <v>18</v>
      </c>
      <c r="C367" s="22" t="s">
        <v>565</v>
      </c>
      <c r="D367" s="86" t="s">
        <v>571</v>
      </c>
      <c r="E367" s="86" t="s">
        <v>400</v>
      </c>
      <c r="F367" s="24">
        <v>3.7</v>
      </c>
    </row>
    <row r="368" spans="1:6" ht="63.75" x14ac:dyDescent="0.25">
      <c r="A368" s="77" t="s">
        <v>573</v>
      </c>
      <c r="B368" s="18">
        <v>19</v>
      </c>
      <c r="C368" s="22" t="s">
        <v>565</v>
      </c>
      <c r="D368" s="86" t="s">
        <v>52</v>
      </c>
      <c r="E368" s="25" t="s">
        <v>752</v>
      </c>
      <c r="F368" s="24">
        <v>7.5</v>
      </c>
    </row>
    <row r="369" spans="1:7" x14ac:dyDescent="0.25">
      <c r="A369" s="77" t="s">
        <v>573</v>
      </c>
      <c r="B369" s="18">
        <v>20</v>
      </c>
      <c r="C369" s="22" t="s">
        <v>566</v>
      </c>
      <c r="D369" s="86" t="s">
        <v>571</v>
      </c>
      <c r="E369" s="86" t="s">
        <v>400</v>
      </c>
      <c r="F369" s="24">
        <v>10.5</v>
      </c>
    </row>
    <row r="370" spans="1:7" x14ac:dyDescent="0.25">
      <c r="A370" s="77" t="s">
        <v>573</v>
      </c>
      <c r="B370" s="18">
        <v>21</v>
      </c>
      <c r="C370" s="22" t="s">
        <v>567</v>
      </c>
      <c r="D370" s="86"/>
      <c r="E370" s="86"/>
      <c r="F370" s="24">
        <v>0</v>
      </c>
    </row>
    <row r="371" spans="1:7" ht="18.75" x14ac:dyDescent="0.25">
      <c r="A371" s="77" t="s">
        <v>573</v>
      </c>
      <c r="B371" s="480" t="s">
        <v>574</v>
      </c>
      <c r="C371" s="481"/>
      <c r="D371" s="481"/>
      <c r="E371" s="481"/>
      <c r="F371" s="482"/>
      <c r="G371" s="15"/>
    </row>
    <row r="372" spans="1:7" ht="30" x14ac:dyDescent="0.25">
      <c r="A372" s="77" t="s">
        <v>573</v>
      </c>
      <c r="B372" s="18" t="s">
        <v>274</v>
      </c>
      <c r="C372" s="18" t="s">
        <v>621</v>
      </c>
      <c r="D372" s="20" t="s">
        <v>48</v>
      </c>
      <c r="E372" s="20" t="s">
        <v>49</v>
      </c>
      <c r="F372" s="21" t="s">
        <v>50</v>
      </c>
      <c r="G372" s="15"/>
    </row>
    <row r="373" spans="1:7" x14ac:dyDescent="0.25">
      <c r="A373" s="77" t="s">
        <v>573</v>
      </c>
      <c r="B373" s="18">
        <v>1</v>
      </c>
      <c r="C373" s="22" t="s">
        <v>575</v>
      </c>
      <c r="D373" s="86" t="s">
        <v>571</v>
      </c>
      <c r="E373" s="86" t="s">
        <v>400</v>
      </c>
      <c r="F373" s="24">
        <v>3.8</v>
      </c>
    </row>
    <row r="374" spans="1:7" x14ac:dyDescent="0.25">
      <c r="A374" s="77" t="s">
        <v>573</v>
      </c>
      <c r="B374" s="18">
        <v>2</v>
      </c>
      <c r="C374" s="22" t="s">
        <v>576</v>
      </c>
      <c r="D374" s="86" t="s">
        <v>571</v>
      </c>
      <c r="E374" s="86" t="s">
        <v>400</v>
      </c>
      <c r="F374" s="24">
        <v>0</v>
      </c>
    </row>
    <row r="375" spans="1:7" x14ac:dyDescent="0.25">
      <c r="A375" s="77" t="s">
        <v>573</v>
      </c>
      <c r="B375" s="18">
        <v>3</v>
      </c>
      <c r="C375" s="22" t="s">
        <v>577</v>
      </c>
      <c r="D375" s="86" t="s">
        <v>571</v>
      </c>
      <c r="E375" s="86" t="s">
        <v>400</v>
      </c>
      <c r="F375" s="24">
        <v>0.5</v>
      </c>
    </row>
    <row r="376" spans="1:7" x14ac:dyDescent="0.25">
      <c r="A376" s="77" t="s">
        <v>573</v>
      </c>
      <c r="B376" s="18">
        <v>4</v>
      </c>
      <c r="C376" s="22" t="s">
        <v>578</v>
      </c>
      <c r="D376" s="86" t="s">
        <v>571</v>
      </c>
      <c r="E376" s="86" t="s">
        <v>400</v>
      </c>
      <c r="F376" s="24">
        <v>0</v>
      </c>
    </row>
    <row r="377" spans="1:7" x14ac:dyDescent="0.25">
      <c r="A377" s="77" t="s">
        <v>573</v>
      </c>
      <c r="B377" s="18">
        <v>5</v>
      </c>
      <c r="C377" s="22" t="s">
        <v>579</v>
      </c>
      <c r="D377" s="86" t="s">
        <v>571</v>
      </c>
      <c r="E377" s="86" t="s">
        <v>400</v>
      </c>
      <c r="F377" s="24">
        <v>4.2</v>
      </c>
    </row>
    <row r="378" spans="1:7" x14ac:dyDescent="0.25">
      <c r="A378" s="77" t="s">
        <v>573</v>
      </c>
      <c r="B378" s="18">
        <v>6</v>
      </c>
      <c r="C378" s="22" t="s">
        <v>580</v>
      </c>
      <c r="D378" s="86" t="s">
        <v>571</v>
      </c>
      <c r="E378" s="86" t="s">
        <v>400</v>
      </c>
      <c r="F378" s="24">
        <v>12</v>
      </c>
    </row>
    <row r="379" spans="1:7" x14ac:dyDescent="0.25">
      <c r="A379" s="77" t="s">
        <v>573</v>
      </c>
      <c r="B379" s="18">
        <v>7</v>
      </c>
      <c r="C379" s="22" t="s">
        <v>581</v>
      </c>
      <c r="D379" s="86" t="s">
        <v>571</v>
      </c>
      <c r="E379" s="86" t="s">
        <v>400</v>
      </c>
      <c r="F379" s="24">
        <v>0</v>
      </c>
    </row>
    <row r="380" spans="1:7" x14ac:dyDescent="0.25">
      <c r="A380" s="77" t="s">
        <v>573</v>
      </c>
      <c r="B380" s="18">
        <v>8</v>
      </c>
      <c r="C380" s="22" t="s">
        <v>582</v>
      </c>
      <c r="D380" s="86" t="s">
        <v>571</v>
      </c>
      <c r="E380" s="86" t="s">
        <v>400</v>
      </c>
      <c r="F380" s="24">
        <v>0</v>
      </c>
    </row>
    <row r="381" spans="1:7" x14ac:dyDescent="0.25">
      <c r="A381" s="77" t="s">
        <v>573</v>
      </c>
      <c r="B381" s="18">
        <v>9</v>
      </c>
      <c r="C381" s="22" t="s">
        <v>583</v>
      </c>
      <c r="D381" s="86" t="s">
        <v>571</v>
      </c>
      <c r="E381" s="86" t="s">
        <v>400</v>
      </c>
      <c r="F381" s="24">
        <v>24.7</v>
      </c>
    </row>
    <row r="382" spans="1:7" x14ac:dyDescent="0.25">
      <c r="A382" s="77" t="s">
        <v>573</v>
      </c>
      <c r="B382" s="18">
        <v>10</v>
      </c>
      <c r="C382" s="22" t="s">
        <v>584</v>
      </c>
      <c r="D382" s="86" t="s">
        <v>571</v>
      </c>
      <c r="E382" s="86" t="s">
        <v>400</v>
      </c>
      <c r="F382" s="24">
        <v>36.5</v>
      </c>
    </row>
    <row r="383" spans="1:7" x14ac:dyDescent="0.25">
      <c r="A383" s="77" t="s">
        <v>573</v>
      </c>
      <c r="B383" s="18">
        <v>11</v>
      </c>
      <c r="C383" s="22" t="s">
        <v>585</v>
      </c>
      <c r="D383" s="86" t="s">
        <v>571</v>
      </c>
      <c r="E383" s="86" t="s">
        <v>400</v>
      </c>
      <c r="F383" s="24">
        <v>30</v>
      </c>
    </row>
    <row r="384" spans="1:7" x14ac:dyDescent="0.25">
      <c r="A384" s="77" t="s">
        <v>573</v>
      </c>
      <c r="B384" s="18">
        <v>12</v>
      </c>
      <c r="C384" s="22" t="s">
        <v>586</v>
      </c>
      <c r="D384" s="86" t="s">
        <v>571</v>
      </c>
      <c r="E384" s="86" t="s">
        <v>400</v>
      </c>
      <c r="F384" s="24">
        <v>35</v>
      </c>
    </row>
    <row r="385" spans="1:7" ht="18.75" x14ac:dyDescent="0.25">
      <c r="A385" s="77" t="s">
        <v>588</v>
      </c>
      <c r="B385" s="480" t="s">
        <v>587</v>
      </c>
      <c r="C385" s="481"/>
      <c r="D385" s="481"/>
      <c r="E385" s="481"/>
      <c r="F385" s="482"/>
      <c r="G385" s="15"/>
    </row>
    <row r="386" spans="1:7" ht="30" x14ac:dyDescent="0.25">
      <c r="A386" s="77" t="s">
        <v>588</v>
      </c>
      <c r="B386" s="18" t="s">
        <v>274</v>
      </c>
      <c r="C386" s="18" t="s">
        <v>621</v>
      </c>
      <c r="D386" s="20" t="s">
        <v>48</v>
      </c>
      <c r="E386" s="20" t="s">
        <v>49</v>
      </c>
      <c r="F386" s="21" t="s">
        <v>50</v>
      </c>
      <c r="G386" s="15"/>
    </row>
    <row r="387" spans="1:7" x14ac:dyDescent="0.25">
      <c r="A387" s="77" t="s">
        <v>588</v>
      </c>
      <c r="B387" s="18">
        <v>1</v>
      </c>
      <c r="C387" s="22" t="s">
        <v>589</v>
      </c>
      <c r="D387" s="86" t="s">
        <v>155</v>
      </c>
      <c r="E387" s="86" t="s">
        <v>607</v>
      </c>
      <c r="F387" s="24">
        <v>15</v>
      </c>
    </row>
    <row r="388" spans="1:7" x14ac:dyDescent="0.25">
      <c r="A388" s="77" t="s">
        <v>588</v>
      </c>
      <c r="B388" s="18">
        <v>2</v>
      </c>
      <c r="C388" s="22" t="s">
        <v>590</v>
      </c>
      <c r="D388" s="86" t="s">
        <v>434</v>
      </c>
      <c r="E388" s="86" t="s">
        <v>608</v>
      </c>
      <c r="F388" s="24">
        <v>7.4</v>
      </c>
    </row>
    <row r="389" spans="1:7" ht="30" x14ac:dyDescent="0.25">
      <c r="A389" s="77" t="s">
        <v>588</v>
      </c>
      <c r="B389" s="18">
        <v>3</v>
      </c>
      <c r="C389" s="22" t="s">
        <v>590</v>
      </c>
      <c r="D389" s="86" t="s">
        <v>155</v>
      </c>
      <c r="E389" s="25" t="s">
        <v>609</v>
      </c>
      <c r="F389" s="24">
        <v>18.600000000000001</v>
      </c>
    </row>
    <row r="390" spans="1:7" x14ac:dyDescent="0.25">
      <c r="A390" s="77" t="s">
        <v>588</v>
      </c>
      <c r="B390" s="18">
        <v>4</v>
      </c>
      <c r="C390" s="22" t="s">
        <v>42</v>
      </c>
      <c r="D390" s="86" t="s">
        <v>610</v>
      </c>
      <c r="E390" s="86" t="s">
        <v>377</v>
      </c>
      <c r="F390" s="24">
        <v>3.5</v>
      </c>
    </row>
    <row r="391" spans="1:7" x14ac:dyDescent="0.25">
      <c r="A391" s="77" t="s">
        <v>588</v>
      </c>
      <c r="B391" s="18">
        <v>5</v>
      </c>
      <c r="C391" s="22" t="s">
        <v>42</v>
      </c>
      <c r="D391" s="86" t="s">
        <v>611</v>
      </c>
      <c r="E391" s="86" t="s">
        <v>383</v>
      </c>
      <c r="F391" s="24">
        <v>4.9000000000000004</v>
      </c>
    </row>
    <row r="392" spans="1:7" x14ac:dyDescent="0.25">
      <c r="A392" s="77" t="s">
        <v>588</v>
      </c>
      <c r="B392" s="18">
        <v>6</v>
      </c>
      <c r="C392" s="22" t="s">
        <v>42</v>
      </c>
      <c r="D392" s="86" t="s">
        <v>612</v>
      </c>
      <c r="E392" s="86" t="s">
        <v>391</v>
      </c>
      <c r="F392" s="24" t="s">
        <v>620</v>
      </c>
    </row>
    <row r="393" spans="1:7" x14ac:dyDescent="0.25">
      <c r="A393" s="77" t="s">
        <v>588</v>
      </c>
      <c r="B393" s="18">
        <v>7</v>
      </c>
      <c r="C393" s="22" t="s">
        <v>591</v>
      </c>
      <c r="D393" s="86" t="s">
        <v>82</v>
      </c>
      <c r="E393" s="86" t="s">
        <v>377</v>
      </c>
      <c r="F393" s="24">
        <v>17.100000000000001</v>
      </c>
    </row>
    <row r="394" spans="1:7" x14ac:dyDescent="0.25">
      <c r="A394" s="77" t="s">
        <v>588</v>
      </c>
      <c r="B394" s="18">
        <v>8</v>
      </c>
      <c r="C394" s="22" t="s">
        <v>591</v>
      </c>
      <c r="D394" s="86" t="s">
        <v>113</v>
      </c>
      <c r="E394" s="86" t="s">
        <v>383</v>
      </c>
      <c r="F394" s="24">
        <v>25.6</v>
      </c>
    </row>
    <row r="395" spans="1:7" x14ac:dyDescent="0.25">
      <c r="A395" s="77" t="s">
        <v>588</v>
      </c>
      <c r="B395" s="18">
        <v>9</v>
      </c>
      <c r="C395" s="22" t="s">
        <v>592</v>
      </c>
      <c r="D395" s="86" t="s">
        <v>82</v>
      </c>
      <c r="E395" s="86" t="s">
        <v>383</v>
      </c>
      <c r="F395" s="24">
        <v>9.6999999999999993</v>
      </c>
    </row>
    <row r="396" spans="1:7" x14ac:dyDescent="0.25">
      <c r="A396" s="77" t="s">
        <v>588</v>
      </c>
      <c r="B396" s="18">
        <v>10</v>
      </c>
      <c r="C396" s="22" t="s">
        <v>593</v>
      </c>
      <c r="D396" s="86" t="s">
        <v>613</v>
      </c>
      <c r="E396" s="86" t="s">
        <v>377</v>
      </c>
      <c r="F396" s="24">
        <v>6</v>
      </c>
    </row>
    <row r="397" spans="1:7" x14ac:dyDescent="0.25">
      <c r="A397" s="77" t="s">
        <v>588</v>
      </c>
      <c r="B397" s="18">
        <v>11</v>
      </c>
      <c r="C397" s="22" t="s">
        <v>593</v>
      </c>
      <c r="D397" s="86" t="s">
        <v>82</v>
      </c>
      <c r="E397" s="86" t="s">
        <v>383</v>
      </c>
      <c r="F397" s="24">
        <v>8.6999999999999993</v>
      </c>
    </row>
    <row r="398" spans="1:7" x14ac:dyDescent="0.25">
      <c r="A398" s="77" t="s">
        <v>588</v>
      </c>
      <c r="B398" s="18">
        <v>12</v>
      </c>
      <c r="C398" s="22" t="s">
        <v>594</v>
      </c>
      <c r="D398" s="86" t="s">
        <v>82</v>
      </c>
      <c r="E398" s="86" t="s">
        <v>385</v>
      </c>
      <c r="F398" s="24">
        <v>4.8</v>
      </c>
    </row>
    <row r="399" spans="1:7" x14ac:dyDescent="0.25">
      <c r="A399" s="77" t="s">
        <v>588</v>
      </c>
      <c r="B399" s="18">
        <v>13</v>
      </c>
      <c r="C399" s="22" t="s">
        <v>594</v>
      </c>
      <c r="D399" s="86" t="s">
        <v>82</v>
      </c>
      <c r="E399" s="86" t="s">
        <v>616</v>
      </c>
      <c r="F399" s="24">
        <v>4.8</v>
      </c>
    </row>
    <row r="400" spans="1:7" x14ac:dyDescent="0.25">
      <c r="A400" s="77" t="s">
        <v>588</v>
      </c>
      <c r="B400" s="18">
        <v>14</v>
      </c>
      <c r="C400" s="22" t="s">
        <v>595</v>
      </c>
      <c r="D400" s="86" t="s">
        <v>113</v>
      </c>
      <c r="E400" s="86" t="s">
        <v>383</v>
      </c>
      <c r="F400" s="24">
        <v>8.4</v>
      </c>
    </row>
    <row r="401" spans="1:6" x14ac:dyDescent="0.25">
      <c r="A401" s="77" t="s">
        <v>588</v>
      </c>
      <c r="B401" s="18">
        <v>15</v>
      </c>
      <c r="C401" s="22" t="s">
        <v>595</v>
      </c>
      <c r="D401" s="86" t="s">
        <v>87</v>
      </c>
      <c r="E401" s="86" t="s">
        <v>391</v>
      </c>
      <c r="F401" s="24">
        <v>11.2</v>
      </c>
    </row>
    <row r="402" spans="1:6" x14ac:dyDescent="0.25">
      <c r="A402" s="77" t="s">
        <v>588</v>
      </c>
      <c r="B402" s="18">
        <v>16</v>
      </c>
      <c r="C402" s="22" t="s">
        <v>596</v>
      </c>
      <c r="D402" s="86" t="s">
        <v>113</v>
      </c>
      <c r="E402" s="86" t="s">
        <v>383</v>
      </c>
      <c r="F402" s="24">
        <v>5.0999999999999996</v>
      </c>
    </row>
    <row r="403" spans="1:6" x14ac:dyDescent="0.25">
      <c r="A403" s="77" t="s">
        <v>588</v>
      </c>
      <c r="B403" s="18">
        <v>17</v>
      </c>
      <c r="C403" s="22" t="s">
        <v>596</v>
      </c>
      <c r="D403" s="86" t="s">
        <v>87</v>
      </c>
      <c r="E403" s="86" t="s">
        <v>391</v>
      </c>
      <c r="F403" s="24">
        <v>6.8</v>
      </c>
    </row>
    <row r="404" spans="1:6" x14ac:dyDescent="0.25">
      <c r="A404" s="77" t="s">
        <v>588</v>
      </c>
      <c r="B404" s="18">
        <v>18</v>
      </c>
      <c r="C404" s="22" t="s">
        <v>597</v>
      </c>
      <c r="D404" s="86" t="s">
        <v>113</v>
      </c>
      <c r="E404" s="86" t="s">
        <v>383</v>
      </c>
      <c r="F404" s="24">
        <v>9.6999999999999993</v>
      </c>
    </row>
    <row r="405" spans="1:6" x14ac:dyDescent="0.25">
      <c r="A405" s="77" t="s">
        <v>588</v>
      </c>
      <c r="B405" s="18">
        <v>19</v>
      </c>
      <c r="C405" s="22" t="s">
        <v>597</v>
      </c>
      <c r="D405" s="86" t="s">
        <v>87</v>
      </c>
      <c r="E405" s="86" t="s">
        <v>391</v>
      </c>
      <c r="F405" s="24">
        <v>13</v>
      </c>
    </row>
    <row r="406" spans="1:6" x14ac:dyDescent="0.25">
      <c r="A406" s="77" t="s">
        <v>588</v>
      </c>
      <c r="B406" s="18">
        <v>20</v>
      </c>
      <c r="C406" s="22" t="s">
        <v>598</v>
      </c>
      <c r="D406" s="86" t="s">
        <v>87</v>
      </c>
      <c r="E406" s="86" t="s">
        <v>617</v>
      </c>
      <c r="F406" s="24">
        <v>120.2</v>
      </c>
    </row>
    <row r="407" spans="1:6" x14ac:dyDescent="0.25">
      <c r="A407" s="77" t="s">
        <v>588</v>
      </c>
      <c r="B407" s="18">
        <v>21</v>
      </c>
      <c r="C407" s="22" t="s">
        <v>598</v>
      </c>
      <c r="D407" s="86" t="s">
        <v>113</v>
      </c>
      <c r="E407" s="86" t="s">
        <v>618</v>
      </c>
      <c r="F407" s="24">
        <v>90.1</v>
      </c>
    </row>
    <row r="408" spans="1:6" x14ac:dyDescent="0.25">
      <c r="A408" s="77" t="s">
        <v>588</v>
      </c>
      <c r="B408" s="18">
        <v>22</v>
      </c>
      <c r="C408" s="22" t="s">
        <v>599</v>
      </c>
      <c r="D408" s="86" t="s">
        <v>85</v>
      </c>
      <c r="E408" s="86" t="s">
        <v>617</v>
      </c>
      <c r="F408" s="24">
        <v>144.69999999999999</v>
      </c>
    </row>
    <row r="409" spans="1:6" x14ac:dyDescent="0.25">
      <c r="A409" s="77" t="s">
        <v>588</v>
      </c>
      <c r="B409" s="18">
        <v>23</v>
      </c>
      <c r="C409" s="22" t="s">
        <v>599</v>
      </c>
      <c r="D409" s="86" t="s">
        <v>113</v>
      </c>
      <c r="E409" s="86" t="s">
        <v>618</v>
      </c>
      <c r="F409" s="24">
        <v>120.6</v>
      </c>
    </row>
    <row r="410" spans="1:6" x14ac:dyDescent="0.25">
      <c r="A410" s="77" t="s">
        <v>588</v>
      </c>
      <c r="B410" s="18">
        <v>24</v>
      </c>
      <c r="C410" s="22" t="s">
        <v>600</v>
      </c>
      <c r="D410" s="86" t="s">
        <v>85</v>
      </c>
      <c r="E410" s="86" t="s">
        <v>617</v>
      </c>
      <c r="F410" s="24">
        <v>110.8</v>
      </c>
    </row>
    <row r="411" spans="1:6" x14ac:dyDescent="0.25">
      <c r="A411" s="77" t="s">
        <v>588</v>
      </c>
      <c r="B411" s="18">
        <v>25</v>
      </c>
      <c r="C411" s="22" t="s">
        <v>600</v>
      </c>
      <c r="D411" s="86" t="s">
        <v>113</v>
      </c>
      <c r="E411" s="86" t="s">
        <v>618</v>
      </c>
      <c r="F411" s="24">
        <v>91.9</v>
      </c>
    </row>
    <row r="412" spans="1:6" x14ac:dyDescent="0.25">
      <c r="A412" s="77" t="s">
        <v>588</v>
      </c>
      <c r="B412" s="18">
        <v>26</v>
      </c>
      <c r="C412" s="22" t="s">
        <v>303</v>
      </c>
      <c r="D412" s="86" t="s">
        <v>85</v>
      </c>
      <c r="E412" s="86" t="s">
        <v>617</v>
      </c>
      <c r="F412" s="24">
        <v>109.8</v>
      </c>
    </row>
    <row r="413" spans="1:6" x14ac:dyDescent="0.25">
      <c r="A413" s="77" t="s">
        <v>588</v>
      </c>
      <c r="B413" s="18">
        <v>27</v>
      </c>
      <c r="C413" s="22" t="s">
        <v>303</v>
      </c>
      <c r="D413" s="86" t="s">
        <v>614</v>
      </c>
      <c r="E413" s="86" t="s">
        <v>618</v>
      </c>
      <c r="F413" s="24">
        <v>85.4</v>
      </c>
    </row>
    <row r="414" spans="1:6" x14ac:dyDescent="0.25">
      <c r="A414" s="77" t="s">
        <v>588</v>
      </c>
      <c r="B414" s="18">
        <v>28</v>
      </c>
      <c r="C414" s="22" t="s">
        <v>601</v>
      </c>
      <c r="D414" s="86" t="s">
        <v>113</v>
      </c>
      <c r="E414" s="86" t="s">
        <v>617</v>
      </c>
      <c r="F414" s="24">
        <v>117.1</v>
      </c>
    </row>
    <row r="415" spans="1:6" x14ac:dyDescent="0.25">
      <c r="A415" s="77" t="s">
        <v>588</v>
      </c>
      <c r="B415" s="18">
        <v>29</v>
      </c>
      <c r="C415" s="22" t="s">
        <v>602</v>
      </c>
      <c r="D415" s="86" t="s">
        <v>85</v>
      </c>
      <c r="E415" s="86" t="s">
        <v>617</v>
      </c>
      <c r="F415" s="24">
        <v>131.19999999999999</v>
      </c>
    </row>
    <row r="416" spans="1:6" x14ac:dyDescent="0.25">
      <c r="A416" s="77" t="s">
        <v>588</v>
      </c>
      <c r="B416" s="18">
        <v>30</v>
      </c>
      <c r="C416" s="22" t="s">
        <v>603</v>
      </c>
      <c r="D416" s="86" t="s">
        <v>434</v>
      </c>
      <c r="E416" s="86" t="s">
        <v>608</v>
      </c>
      <c r="F416" s="24">
        <v>2.1</v>
      </c>
    </row>
    <row r="417" spans="1:6" ht="30" x14ac:dyDescent="0.25">
      <c r="A417" s="77" t="s">
        <v>588</v>
      </c>
      <c r="B417" s="18">
        <v>31</v>
      </c>
      <c r="C417" s="22" t="s">
        <v>603</v>
      </c>
      <c r="D417" s="86" t="s">
        <v>155</v>
      </c>
      <c r="E417" s="25" t="s">
        <v>609</v>
      </c>
      <c r="F417" s="24">
        <v>5.3</v>
      </c>
    </row>
    <row r="418" spans="1:6" ht="30" x14ac:dyDescent="0.25">
      <c r="A418" s="77" t="s">
        <v>588</v>
      </c>
      <c r="B418" s="18">
        <v>32</v>
      </c>
      <c r="C418" s="22" t="s">
        <v>604</v>
      </c>
      <c r="D418" s="86" t="s">
        <v>199</v>
      </c>
      <c r="E418" s="25" t="s">
        <v>609</v>
      </c>
      <c r="F418" s="24">
        <v>15.4</v>
      </c>
    </row>
    <row r="419" spans="1:6" ht="30" x14ac:dyDescent="0.25">
      <c r="A419" s="77" t="s">
        <v>588</v>
      </c>
      <c r="B419" s="18">
        <v>33</v>
      </c>
      <c r="C419" s="22" t="s">
        <v>46</v>
      </c>
      <c r="D419" s="86" t="s">
        <v>199</v>
      </c>
      <c r="E419" s="25" t="s">
        <v>609</v>
      </c>
      <c r="F419" s="24">
        <v>19.899999999999999</v>
      </c>
    </row>
    <row r="420" spans="1:6" x14ac:dyDescent="0.25">
      <c r="A420" s="77" t="s">
        <v>588</v>
      </c>
      <c r="B420" s="18">
        <v>34</v>
      </c>
      <c r="C420" s="22" t="s">
        <v>605</v>
      </c>
      <c r="D420" s="86" t="s">
        <v>156</v>
      </c>
      <c r="E420" s="86" t="s">
        <v>619</v>
      </c>
      <c r="F420" s="24">
        <v>27</v>
      </c>
    </row>
    <row r="421" spans="1:6" x14ac:dyDescent="0.25">
      <c r="A421" s="77" t="s">
        <v>588</v>
      </c>
      <c r="B421" s="18">
        <v>35</v>
      </c>
      <c r="C421" s="22" t="s">
        <v>606</v>
      </c>
      <c r="D421" s="86" t="s">
        <v>85</v>
      </c>
      <c r="E421" s="86" t="s">
        <v>149</v>
      </c>
      <c r="F421" s="24">
        <v>108</v>
      </c>
    </row>
  </sheetData>
  <autoFilter ref="A1:A421"/>
  <mergeCells count="20">
    <mergeCell ref="B100:F100"/>
    <mergeCell ref="B131:F131"/>
    <mergeCell ref="B2:F2"/>
    <mergeCell ref="B22:F22"/>
    <mergeCell ref="B33:F33"/>
    <mergeCell ref="B57:F57"/>
    <mergeCell ref="B87:F87"/>
    <mergeCell ref="B155:F155"/>
    <mergeCell ref="B170:F170"/>
    <mergeCell ref="B214:F214"/>
    <mergeCell ref="B222:F222"/>
    <mergeCell ref="B246:F246"/>
    <mergeCell ref="B348:F348"/>
    <mergeCell ref="B371:F371"/>
    <mergeCell ref="B385:F385"/>
    <mergeCell ref="B275:F275"/>
    <mergeCell ref="B287:F287"/>
    <mergeCell ref="B297:F297"/>
    <mergeCell ref="B322:F322"/>
    <mergeCell ref="B331:F3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2</vt:i4>
      </vt:variant>
    </vt:vector>
  </HeadingPairs>
  <TitlesOfParts>
    <vt:vector size="10" baseType="lpstr">
      <vt:lpstr>DR.ÖZETİ+GRAFİK</vt:lpstr>
      <vt:lpstr> ÖĞÜN GRAFİK</vt:lpstr>
      <vt:lpstr> GENEL GRAFİK</vt:lpstr>
      <vt:lpstr>KALEM</vt:lpstr>
      <vt:lpstr>POMPA</vt:lpstr>
      <vt:lpstr>BAZAL TABLOSU</vt:lpstr>
      <vt:lpstr>HBA1C</vt:lpstr>
      <vt:lpstr>KARBONHİDRAT SAYIMI</vt:lpstr>
      <vt:lpstr>KALEM!Yazdırma_Alanı</vt:lpstr>
      <vt:lpstr>POMPA!Yazdırma_Alanı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ERGÜN GENİŞ</dc:creator>
  <cp:lastModifiedBy>Esra Avci</cp:lastModifiedBy>
  <cp:lastPrinted>2016-10-22T06:57:42Z</cp:lastPrinted>
  <dcterms:created xsi:type="dcterms:W3CDTF">2015-10-20T07:25:45Z</dcterms:created>
  <dcterms:modified xsi:type="dcterms:W3CDTF">2016-11-01T11:51:47Z</dcterms:modified>
</cp:coreProperties>
</file>